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éas Fricke\Documents\Modellbau\Rapporteur\2017\"/>
    </mc:Choice>
  </mc:AlternateContent>
  <bookViews>
    <workbookView xWindow="0" yWindow="0" windowWidth="16380" windowHeight="8190" tabRatio="861" xr2:uid="{00000000-000D-0000-FFFF-FFFF00000000}"/>
  </bookViews>
  <sheets>
    <sheet name="Sheet1" sheetId="1" r:id="rId1"/>
    <sheet name="Joker" sheetId="2" r:id="rId2"/>
    <sheet name="Caussols" sheetId="11" r:id="rId3"/>
    <sheet name="Panat" sheetId="3" r:id="rId4"/>
    <sheet name="Brive" sheetId="4" r:id="rId5"/>
    <sheet name="Morand" sheetId="5" r:id="rId6"/>
    <sheet name="Sederon" sheetId="6" r:id="rId7"/>
    <sheet name="Vosges 1" sheetId="7" r:id="rId8"/>
    <sheet name="TOA" sheetId="8" r:id="rId9"/>
    <sheet name="Tende" sheetId="9" r:id="rId10"/>
    <sheet name="FU-Ménée" sheetId="12" r:id="rId11"/>
    <sheet name="Glandon" sheetId="14" r:id="rId12"/>
    <sheet name="Vosges 2" sheetId="16" r:id="rId13"/>
    <sheet name="Puy de Manse" sheetId="17" r:id="rId14"/>
  </sheets>
  <definedNames>
    <definedName name="_xlnm.Print_Area" localSheetId="0">Sheet1!$A$1:$V$55</definedName>
  </definedNames>
  <calcPr calcId="171027"/>
</workbook>
</file>

<file path=xl/calcChain.xml><?xml version="1.0" encoding="utf-8"?>
<calcChain xmlns="http://schemas.openxmlformats.org/spreadsheetml/2006/main">
  <c r="AJ30" i="1" l="1"/>
  <c r="AJ14" i="1" l="1"/>
  <c r="AJ9" i="1"/>
  <c r="AJ29" i="1"/>
  <c r="AJ37" i="1"/>
  <c r="AJ11" i="1"/>
  <c r="AJ43" i="1"/>
  <c r="AJ35" i="1"/>
  <c r="AJ27" i="1"/>
  <c r="AJ8" i="1"/>
  <c r="AJ44" i="1"/>
  <c r="AJ40" i="1"/>
  <c r="AJ23" i="1"/>
  <c r="AJ26" i="1"/>
  <c r="AJ52" i="1"/>
  <c r="AJ46" i="1"/>
  <c r="AJ53" i="1"/>
  <c r="AJ15" i="1"/>
  <c r="AJ6" i="1"/>
  <c r="AJ34" i="1"/>
  <c r="AJ32" i="1"/>
  <c r="AJ54" i="1"/>
  <c r="AJ36" i="1"/>
  <c r="AJ10" i="1"/>
  <c r="AJ24" i="1"/>
  <c r="AJ22" i="1"/>
  <c r="AJ19" i="1"/>
  <c r="AJ5" i="1"/>
  <c r="AJ4" i="1"/>
  <c r="AJ18" i="1"/>
  <c r="AJ38" i="1"/>
  <c r="AJ28" i="1"/>
  <c r="AJ25" i="1"/>
  <c r="AJ7" i="1"/>
  <c r="AJ42" i="1"/>
  <c r="AJ3" i="1"/>
  <c r="AJ50" i="1"/>
  <c r="AJ55" i="1"/>
  <c r="AJ12" i="1"/>
  <c r="AJ49" i="1"/>
  <c r="AJ47" i="1"/>
  <c r="AJ16" i="1"/>
  <c r="AJ13" i="1"/>
  <c r="AJ56" i="1"/>
  <c r="AJ2" i="1"/>
  <c r="AJ45" i="1"/>
  <c r="AJ20" i="1"/>
  <c r="AJ31" i="1"/>
  <c r="AJ48" i="1"/>
  <c r="AG44" i="1" l="1"/>
  <c r="AG40" i="1"/>
  <c r="AG23" i="1"/>
  <c r="AG26" i="1"/>
  <c r="AG52" i="1"/>
  <c r="AG46" i="1"/>
  <c r="AG30" i="1"/>
  <c r="AG53" i="1"/>
  <c r="AG15" i="1"/>
  <c r="AG6" i="1"/>
  <c r="AG34" i="1"/>
  <c r="AG32" i="1"/>
  <c r="AG54" i="1"/>
  <c r="AG36" i="1"/>
  <c r="AG10" i="1"/>
  <c r="AG24" i="1"/>
  <c r="AG22" i="1"/>
  <c r="AG19" i="1"/>
  <c r="AG5" i="1"/>
  <c r="AG4" i="1"/>
  <c r="AG18" i="1"/>
  <c r="AG38" i="1"/>
  <c r="AG28" i="1"/>
  <c r="AG25" i="1"/>
  <c r="AG7" i="1"/>
  <c r="AG42" i="1"/>
  <c r="AG3" i="1"/>
  <c r="AG50" i="1"/>
  <c r="AG55" i="1"/>
  <c r="AG12" i="1"/>
  <c r="AG49" i="1"/>
  <c r="AG47" i="1"/>
  <c r="AG16" i="1"/>
  <c r="AG13" i="1"/>
  <c r="AG56" i="1"/>
  <c r="AG2" i="1"/>
  <c r="AG45" i="1"/>
  <c r="AG20" i="1"/>
  <c r="AG31" i="1"/>
  <c r="AG48" i="1"/>
  <c r="AG17" i="1"/>
  <c r="AG14" i="1"/>
  <c r="AG9" i="1"/>
  <c r="AG29" i="1"/>
  <c r="AG37" i="1"/>
  <c r="AG11" i="1"/>
  <c r="AG43" i="1"/>
  <c r="AG35" i="1"/>
  <c r="AG27" i="1"/>
  <c r="AG8" i="1"/>
  <c r="AH21" i="1"/>
  <c r="AH41" i="1"/>
  <c r="AH33" i="1"/>
  <c r="AH39" i="1"/>
  <c r="AH17" i="1"/>
  <c r="AH14" i="1"/>
  <c r="AH9" i="1"/>
  <c r="AH29" i="1"/>
  <c r="AH37" i="1"/>
  <c r="AH11" i="1"/>
  <c r="AH43" i="1"/>
  <c r="AH35" i="1"/>
  <c r="AH27" i="1"/>
  <c r="AH8" i="1"/>
  <c r="AI21" i="1" l="1"/>
  <c r="AI41" i="1"/>
  <c r="AI33" i="1"/>
  <c r="AI39" i="1"/>
  <c r="AI17" i="1"/>
  <c r="AI14" i="1"/>
  <c r="AI9" i="1"/>
  <c r="AI29" i="1"/>
  <c r="AI37" i="1"/>
  <c r="AI11" i="1"/>
  <c r="AI43" i="1"/>
  <c r="AI35" i="1"/>
  <c r="AI27" i="1"/>
  <c r="AI8" i="1"/>
  <c r="AI40" i="1"/>
  <c r="AI23" i="1"/>
  <c r="AI26" i="1"/>
  <c r="AI52" i="1"/>
  <c r="AI46" i="1"/>
  <c r="AI30" i="1"/>
  <c r="AI53" i="1"/>
  <c r="AI15" i="1"/>
  <c r="AI6" i="1"/>
  <c r="AI34" i="1"/>
  <c r="AI32" i="1"/>
  <c r="AI54" i="1"/>
  <c r="AI36" i="1"/>
  <c r="AI10" i="1"/>
  <c r="AI24" i="1"/>
  <c r="AI22" i="1"/>
  <c r="AI19" i="1"/>
  <c r="AI5" i="1"/>
  <c r="AI4" i="1"/>
  <c r="AI18" i="1"/>
  <c r="AI38" i="1"/>
  <c r="AI28" i="1"/>
  <c r="AI25" i="1"/>
  <c r="AI7" i="1"/>
  <c r="AI42" i="1"/>
  <c r="AI3" i="1"/>
  <c r="AI50" i="1"/>
  <c r="AI55" i="1"/>
  <c r="AI12" i="1"/>
  <c r="AI49" i="1"/>
  <c r="AI47" i="1"/>
  <c r="AI16" i="1"/>
  <c r="AI13" i="1"/>
  <c r="AI56" i="1"/>
  <c r="AI2" i="1"/>
  <c r="AI45" i="1"/>
  <c r="AI20" i="1"/>
  <c r="AI31" i="1"/>
  <c r="AI48" i="1"/>
  <c r="AI44" i="1"/>
  <c r="AG21" i="1" l="1"/>
  <c r="AG41" i="1"/>
  <c r="AG33" i="1"/>
  <c r="AG39" i="1"/>
  <c r="AF46" i="1"/>
  <c r="AF30" i="1"/>
  <c r="AF53" i="1"/>
  <c r="AF15" i="1"/>
  <c r="AF6" i="1"/>
  <c r="AF34" i="1"/>
  <c r="AF32" i="1"/>
  <c r="AF54" i="1"/>
  <c r="AF36" i="1"/>
  <c r="AF10" i="1"/>
  <c r="AF24" i="1"/>
  <c r="AF22" i="1"/>
  <c r="AF19" i="1"/>
  <c r="AF5" i="1"/>
  <c r="AF4" i="1"/>
  <c r="AF18" i="1"/>
  <c r="AF38" i="1"/>
  <c r="AF28" i="1"/>
  <c r="AF25" i="1"/>
  <c r="AF7" i="1"/>
  <c r="AF42" i="1"/>
  <c r="AF3" i="1"/>
  <c r="AF50" i="1"/>
  <c r="AF55" i="1"/>
  <c r="AF12" i="1"/>
  <c r="AF49" i="1"/>
  <c r="AF47" i="1"/>
  <c r="AF16" i="1"/>
  <c r="AF13" i="1"/>
  <c r="AF56" i="1"/>
  <c r="AF2" i="1"/>
  <c r="AF45" i="1"/>
  <c r="AF20" i="1"/>
  <c r="AF31" i="1"/>
  <c r="AF48" i="1"/>
  <c r="AF43" i="1"/>
  <c r="AF44" i="1"/>
  <c r="AF21" i="1"/>
  <c r="AF41" i="1"/>
  <c r="AF33" i="1"/>
  <c r="AF39" i="1"/>
  <c r="AF17" i="1"/>
  <c r="AF14" i="1"/>
  <c r="AF9" i="1"/>
  <c r="AF29" i="1"/>
  <c r="AF37" i="1"/>
  <c r="AF11" i="1"/>
  <c r="AF35" i="1"/>
  <c r="AF27" i="1"/>
  <c r="AF8" i="1"/>
  <c r="AF40" i="1"/>
  <c r="AF23" i="1"/>
  <c r="AF26" i="1"/>
  <c r="AF52" i="1"/>
  <c r="H43" i="1"/>
  <c r="Y43" i="1"/>
  <c r="Z43" i="1"/>
  <c r="AA43" i="1"/>
  <c r="AB43" i="1"/>
  <c r="AC43" i="1"/>
  <c r="AD43" i="1"/>
  <c r="AE43" i="1"/>
  <c r="H44" i="1"/>
  <c r="Y44" i="1"/>
  <c r="Z44" i="1"/>
  <c r="AA44" i="1"/>
  <c r="AB44" i="1"/>
  <c r="AC44" i="1"/>
  <c r="AD44" i="1"/>
  <c r="AE44" i="1"/>
  <c r="AH44" i="1"/>
  <c r="AN43" i="1" l="1"/>
  <c r="AO43" i="1" s="1"/>
  <c r="AN44" i="1"/>
  <c r="AR44" i="1" s="1"/>
  <c r="AF51" i="1"/>
  <c r="AT43" i="1" l="1"/>
  <c r="AQ43" i="1"/>
  <c r="AU43" i="1"/>
  <c r="AS43" i="1"/>
  <c r="AW43" i="1"/>
  <c r="AP43" i="1"/>
  <c r="AR43" i="1"/>
  <c r="AV43" i="1"/>
  <c r="AO44" i="1"/>
  <c r="AU44" i="1"/>
  <c r="AW44" i="1"/>
  <c r="AV44" i="1"/>
  <c r="AT44" i="1"/>
  <c r="AP44" i="1"/>
  <c r="AQ44" i="1"/>
  <c r="AS44" i="1"/>
  <c r="AE16" i="1"/>
  <c r="AE13" i="1"/>
  <c r="AE56" i="1"/>
  <c r="AE2" i="1"/>
  <c r="AE20" i="1"/>
  <c r="AE31" i="1"/>
  <c r="AE48" i="1"/>
  <c r="AE45" i="1"/>
  <c r="AE47" i="1"/>
  <c r="AE18" i="1"/>
  <c r="AE38" i="1"/>
  <c r="AE28" i="1"/>
  <c r="AE25" i="1"/>
  <c r="AE7" i="1"/>
  <c r="AE42" i="1"/>
  <c r="AE3" i="1"/>
  <c r="AE50" i="1"/>
  <c r="AE55" i="1"/>
  <c r="AE12" i="1"/>
  <c r="AE49" i="1"/>
  <c r="AE15" i="1"/>
  <c r="AE6" i="1"/>
  <c r="AE34" i="1"/>
  <c r="AE32" i="1"/>
  <c r="AE54" i="1"/>
  <c r="AE36" i="1"/>
  <c r="AE10" i="1"/>
  <c r="AE24" i="1"/>
  <c r="AE22" i="1"/>
  <c r="AE19" i="1"/>
  <c r="AE5" i="1"/>
  <c r="AE4" i="1"/>
  <c r="AE11" i="1"/>
  <c r="AE35" i="1"/>
  <c r="AE27" i="1"/>
  <c r="AE8" i="1"/>
  <c r="AE40" i="1"/>
  <c r="AE23" i="1"/>
  <c r="AE26" i="1"/>
  <c r="AE52" i="1"/>
  <c r="AE46" i="1"/>
  <c r="AE30" i="1"/>
  <c r="AE53" i="1"/>
  <c r="AE21" i="1"/>
  <c r="AE41" i="1"/>
  <c r="AE33" i="1"/>
  <c r="AE39" i="1"/>
  <c r="AE17" i="1"/>
  <c r="AE14" i="1"/>
  <c r="AE9" i="1"/>
  <c r="AE29" i="1"/>
  <c r="AE37" i="1"/>
  <c r="AH47" i="1"/>
  <c r="AD47" i="1"/>
  <c r="AC47" i="1"/>
  <c r="AB47" i="1"/>
  <c r="AA47" i="1"/>
  <c r="Z47" i="1"/>
  <c r="Y47" i="1"/>
  <c r="H47" i="1"/>
  <c r="AH45" i="1"/>
  <c r="AD45" i="1"/>
  <c r="AC45" i="1"/>
  <c r="AB45" i="1"/>
  <c r="AA45" i="1"/>
  <c r="Z45" i="1"/>
  <c r="Y45" i="1"/>
  <c r="H45" i="1"/>
  <c r="G43" i="1" l="1"/>
  <c r="F43" i="1" s="1"/>
  <c r="G44" i="1"/>
  <c r="F44" i="1" s="1"/>
  <c r="AN47" i="1"/>
  <c r="AW47" i="1" s="1"/>
  <c r="AN45" i="1"/>
  <c r="AW45" i="1" s="1"/>
  <c r="AD3" i="1"/>
  <c r="AD50" i="1"/>
  <c r="AD55" i="1"/>
  <c r="AD12" i="1"/>
  <c r="AD49" i="1"/>
  <c r="AD16" i="1"/>
  <c r="AD13" i="1"/>
  <c r="AD56" i="1"/>
  <c r="AD2" i="1"/>
  <c r="AD54" i="1"/>
  <c r="AD36" i="1"/>
  <c r="AD10" i="1"/>
  <c r="AD24" i="1"/>
  <c r="AD22" i="1"/>
  <c r="AD19" i="1"/>
  <c r="AD5" i="1"/>
  <c r="AD4" i="1"/>
  <c r="AD18" i="1"/>
  <c r="AD38" i="1"/>
  <c r="AD28" i="1"/>
  <c r="AD25" i="1"/>
  <c r="AD7" i="1"/>
  <c r="AD42" i="1"/>
  <c r="AD8" i="1"/>
  <c r="AD40" i="1"/>
  <c r="AD23" i="1"/>
  <c r="AD26" i="1"/>
  <c r="AD52" i="1"/>
  <c r="AD46" i="1"/>
  <c r="AD30" i="1"/>
  <c r="AD53" i="1"/>
  <c r="AD15" i="1"/>
  <c r="AD6" i="1"/>
  <c r="AD34" i="1"/>
  <c r="AD32" i="1"/>
  <c r="AD39" i="1"/>
  <c r="AD17" i="1"/>
  <c r="AD14" i="1"/>
  <c r="AD9" i="1"/>
  <c r="AD29" i="1"/>
  <c r="AD37" i="1"/>
  <c r="AD11" i="1"/>
  <c r="AD35" i="1"/>
  <c r="AD27" i="1"/>
  <c r="AP47" i="1" l="1"/>
  <c r="AT47" i="1"/>
  <c r="AQ47" i="1"/>
  <c r="AV47" i="1"/>
  <c r="AO47" i="1"/>
  <c r="AU47" i="1"/>
  <c r="AS47" i="1"/>
  <c r="AR47" i="1"/>
  <c r="AV45" i="1"/>
  <c r="AP45" i="1"/>
  <c r="AQ45" i="1"/>
  <c r="AO45" i="1"/>
  <c r="AU45" i="1"/>
  <c r="AS45" i="1"/>
  <c r="AT45" i="1"/>
  <c r="AR45" i="1"/>
  <c r="AC46" i="1"/>
  <c r="AC30" i="1"/>
  <c r="AC53" i="1"/>
  <c r="AC15" i="1"/>
  <c r="AC6" i="1"/>
  <c r="AC34" i="1"/>
  <c r="AC32" i="1"/>
  <c r="AC54" i="1"/>
  <c r="AC36" i="1"/>
  <c r="AC10" i="1"/>
  <c r="AC24" i="1"/>
  <c r="AC22" i="1"/>
  <c r="AC19" i="1"/>
  <c r="AC5" i="1"/>
  <c r="AC4" i="1"/>
  <c r="AC18" i="1"/>
  <c r="AC38" i="1"/>
  <c r="AC28" i="1"/>
  <c r="AC25" i="1"/>
  <c r="AC7" i="1"/>
  <c r="AC42" i="1"/>
  <c r="AC3" i="1"/>
  <c r="AC50" i="1"/>
  <c r="AC55" i="1"/>
  <c r="AC12" i="1"/>
  <c r="AC49" i="1"/>
  <c r="AC16" i="1"/>
  <c r="AC13" i="1"/>
  <c r="AC56" i="1"/>
  <c r="AC2" i="1"/>
  <c r="AC20" i="1"/>
  <c r="AC31" i="1"/>
  <c r="AC48" i="1"/>
  <c r="AC33" i="1"/>
  <c r="AC39" i="1"/>
  <c r="AC17" i="1"/>
  <c r="AC14" i="1"/>
  <c r="AC9" i="1"/>
  <c r="AC29" i="1"/>
  <c r="AC37" i="1"/>
  <c r="AC11" i="1"/>
  <c r="AC35" i="1"/>
  <c r="AC27" i="1"/>
  <c r="AC8" i="1"/>
  <c r="AC40" i="1"/>
  <c r="AC23" i="1"/>
  <c r="AC26" i="1"/>
  <c r="AC52" i="1"/>
  <c r="G47" i="1" l="1"/>
  <c r="F47" i="1" s="1"/>
  <c r="G45" i="1"/>
  <c r="F45" i="1" s="1"/>
  <c r="H52" i="1" l="1"/>
  <c r="Y52" i="1"/>
  <c r="Z52" i="1"/>
  <c r="AA52" i="1"/>
  <c r="AB52" i="1"/>
  <c r="AH52" i="1"/>
  <c r="H19" i="1"/>
  <c r="Y19" i="1"/>
  <c r="Z19" i="1"/>
  <c r="AA19" i="1"/>
  <c r="AB19" i="1"/>
  <c r="AH19" i="1"/>
  <c r="AN19" i="1" l="1"/>
  <c r="AQ19" i="1" s="1"/>
  <c r="AN52" i="1"/>
  <c r="AQ52" i="1" s="1"/>
  <c r="AW52" i="1" l="1"/>
  <c r="AV19" i="1"/>
  <c r="AR19" i="1"/>
  <c r="AS19" i="1"/>
  <c r="AU19" i="1"/>
  <c r="AW19" i="1"/>
  <c r="AT19" i="1"/>
  <c r="AP19" i="1"/>
  <c r="AO19" i="1"/>
  <c r="AS52" i="1"/>
  <c r="AT52" i="1"/>
  <c r="AV52" i="1"/>
  <c r="AR52" i="1"/>
  <c r="AO52" i="1"/>
  <c r="AP52" i="1"/>
  <c r="AU52" i="1"/>
  <c r="G19" i="1" l="1"/>
  <c r="F19" i="1" s="1"/>
  <c r="G52" i="1"/>
  <c r="F52" i="1" s="1"/>
  <c r="AA24" i="1"/>
  <c r="AA22" i="1"/>
  <c r="AA5" i="1"/>
  <c r="AA4" i="1"/>
  <c r="AA18" i="1"/>
  <c r="AA38" i="1"/>
  <c r="AA28" i="1"/>
  <c r="AA25" i="1"/>
  <c r="AA26" i="1"/>
  <c r="AA46" i="1"/>
  <c r="AA30" i="1"/>
  <c r="AA53" i="1"/>
  <c r="AA15" i="1"/>
  <c r="AA6" i="1"/>
  <c r="AA34" i="1"/>
  <c r="AA32" i="1"/>
  <c r="AA54" i="1"/>
  <c r="AA36" i="1"/>
  <c r="AA10" i="1"/>
  <c r="AA21" i="1"/>
  <c r="AA41" i="1"/>
  <c r="AA33" i="1"/>
  <c r="AA39" i="1"/>
  <c r="AA17" i="1"/>
  <c r="AA14" i="1"/>
  <c r="AA9" i="1"/>
  <c r="AA29" i="1"/>
  <c r="AA37" i="1"/>
  <c r="AA11" i="1"/>
  <c r="AA35" i="1"/>
  <c r="AA27" i="1"/>
  <c r="AA8" i="1"/>
  <c r="AA40" i="1"/>
  <c r="AA23" i="1"/>
  <c r="Z24" i="1"/>
  <c r="Z22" i="1"/>
  <c r="Z5" i="1"/>
  <c r="Z4" i="1"/>
  <c r="Z18" i="1"/>
  <c r="Z38" i="1"/>
  <c r="Z28" i="1"/>
  <c r="Z25" i="1"/>
  <c r="Z8" i="1"/>
  <c r="Z40" i="1"/>
  <c r="Z23" i="1"/>
  <c r="Z26" i="1"/>
  <c r="Z46" i="1"/>
  <c r="Z30" i="1"/>
  <c r="Z53" i="1"/>
  <c r="Z15" i="1"/>
  <c r="Z6" i="1"/>
  <c r="Z34" i="1"/>
  <c r="Z32" i="1"/>
  <c r="Z54" i="1"/>
  <c r="Z36" i="1"/>
  <c r="Z10" i="1"/>
  <c r="Z21" i="1"/>
  <c r="Z41" i="1"/>
  <c r="Z33" i="1"/>
  <c r="Z39" i="1"/>
  <c r="Z17" i="1"/>
  <c r="Z14" i="1"/>
  <c r="Z9" i="1"/>
  <c r="Z29" i="1"/>
  <c r="Z37" i="1"/>
  <c r="Z11" i="1"/>
  <c r="Z35" i="1"/>
  <c r="Z27" i="1"/>
  <c r="Y49" i="1" l="1"/>
  <c r="Y21" i="1"/>
  <c r="Y41" i="1"/>
  <c r="Y33" i="1"/>
  <c r="Y39" i="1"/>
  <c r="Y17" i="1"/>
  <c r="Y14" i="1"/>
  <c r="Y9" i="1"/>
  <c r="Y29" i="1"/>
  <c r="Y37" i="1"/>
  <c r="Y11" i="1"/>
  <c r="Y35" i="1"/>
  <c r="Y27" i="1"/>
  <c r="Y8" i="1"/>
  <c r="Y40" i="1"/>
  <c r="Y23" i="1"/>
  <c r="Y26" i="1"/>
  <c r="Y46" i="1"/>
  <c r="Y30" i="1"/>
  <c r="Y5" i="1"/>
  <c r="Y10" i="1"/>
  <c r="Y3" i="1"/>
  <c r="Y50" i="1"/>
  <c r="Y31" i="1" l="1"/>
  <c r="Z31" i="1"/>
  <c r="AA31" i="1"/>
  <c r="AB31" i="1"/>
  <c r="AD31" i="1"/>
  <c r="Y42" i="1"/>
  <c r="Z42" i="1"/>
  <c r="AA42" i="1"/>
  <c r="AB42" i="1"/>
  <c r="AH31" i="1"/>
  <c r="AN31" i="1"/>
  <c r="AQ31" i="1" s="1"/>
  <c r="AH42" i="1"/>
  <c r="AN42" i="1"/>
  <c r="AO42" i="1" s="1"/>
  <c r="H42" i="1"/>
  <c r="H31" i="1"/>
  <c r="H48" i="1"/>
  <c r="AJ33" i="1"/>
  <c r="AJ39" i="1"/>
  <c r="AJ17" i="1"/>
  <c r="AJ41" i="1"/>
  <c r="AJ21" i="1"/>
  <c r="Y2" i="1"/>
  <c r="Z2" i="1"/>
  <c r="Y4" i="1"/>
  <c r="Y15" i="1"/>
  <c r="Y54" i="1"/>
  <c r="Y6" i="1"/>
  <c r="Y7" i="1"/>
  <c r="Z7" i="1"/>
  <c r="Y16" i="1"/>
  <c r="Z16" i="1"/>
  <c r="Y48" i="1"/>
  <c r="Z48" i="1"/>
  <c r="AA48" i="1"/>
  <c r="AB48" i="1"/>
  <c r="AD48" i="1"/>
  <c r="AH48" i="1"/>
  <c r="AH36" i="1"/>
  <c r="AH38" i="1"/>
  <c r="AH25" i="1"/>
  <c r="AH56" i="1"/>
  <c r="AH46" i="1"/>
  <c r="AH50" i="1"/>
  <c r="AH55" i="1"/>
  <c r="AH24" i="1"/>
  <c r="AH23" i="1"/>
  <c r="AH51" i="1"/>
  <c r="AH40" i="1"/>
  <c r="AH13" i="1"/>
  <c r="AH22" i="1"/>
  <c r="AH20" i="1"/>
  <c r="AH49" i="1"/>
  <c r="AH15" i="1"/>
  <c r="AH6" i="1"/>
  <c r="AH10" i="1"/>
  <c r="AH7" i="1"/>
  <c r="AH4" i="1"/>
  <c r="AH30" i="1"/>
  <c r="AH18" i="1"/>
  <c r="AH54" i="1"/>
  <c r="AH32" i="1"/>
  <c r="AH28" i="1"/>
  <c r="AH26" i="1"/>
  <c r="AH3" i="1"/>
  <c r="AH16" i="1"/>
  <c r="AH34" i="1"/>
  <c r="AH53" i="1"/>
  <c r="AH12" i="1"/>
  <c r="AH5" i="1"/>
  <c r="AB46" i="1"/>
  <c r="AV46" i="1"/>
  <c r="AW46" i="1"/>
  <c r="Z50" i="1"/>
  <c r="AA50" i="1"/>
  <c r="AB50" i="1"/>
  <c r="AV50" i="1"/>
  <c r="AW50" i="1"/>
  <c r="H46" i="1"/>
  <c r="H50" i="1"/>
  <c r="H6" i="1"/>
  <c r="H7" i="1"/>
  <c r="H5" i="1"/>
  <c r="H15" i="1"/>
  <c r="H10" i="1"/>
  <c r="H8" i="1"/>
  <c r="H4" i="1"/>
  <c r="H11" i="1"/>
  <c r="H30" i="1"/>
  <c r="H21" i="1"/>
  <c r="H18" i="1"/>
  <c r="H54" i="1"/>
  <c r="H32" i="1"/>
  <c r="H28" i="1"/>
  <c r="H26" i="1"/>
  <c r="H3" i="1"/>
  <c r="H16" i="1"/>
  <c r="H14" i="1"/>
  <c r="H34" i="1"/>
  <c r="H53" i="1"/>
  <c r="H9" i="1"/>
  <c r="H12" i="1"/>
  <c r="H13" i="1"/>
  <c r="H39" i="1"/>
  <c r="H22" i="1"/>
  <c r="H35" i="1"/>
  <c r="H20" i="1"/>
  <c r="H17" i="1"/>
  <c r="H49" i="1"/>
  <c r="H29" i="1"/>
  <c r="H41" i="1"/>
  <c r="H55" i="1"/>
  <c r="H24" i="1"/>
  <c r="H23" i="1"/>
  <c r="H33" i="1"/>
  <c r="H51" i="1"/>
  <c r="H37" i="1"/>
  <c r="H27" i="1"/>
  <c r="H40" i="1"/>
  <c r="H36" i="1"/>
  <c r="H38" i="1"/>
  <c r="H25" i="1"/>
  <c r="H56" i="1"/>
  <c r="H2" i="1"/>
  <c r="AG51" i="1"/>
  <c r="AB56" i="1"/>
  <c r="AA56" i="1"/>
  <c r="Z56" i="1"/>
  <c r="Y56" i="1"/>
  <c r="AB25" i="1"/>
  <c r="Y25" i="1"/>
  <c r="AB38" i="1"/>
  <c r="Y38" i="1"/>
  <c r="AB36" i="1"/>
  <c r="Y36" i="1"/>
  <c r="AB40" i="1"/>
  <c r="AB27" i="1"/>
  <c r="AB37" i="1"/>
  <c r="AJ51" i="1"/>
  <c r="AI51" i="1"/>
  <c r="AE51" i="1"/>
  <c r="AD51" i="1"/>
  <c r="AC51" i="1"/>
  <c r="AB51" i="1"/>
  <c r="AA51" i="1"/>
  <c r="Z51" i="1"/>
  <c r="Y51" i="1"/>
  <c r="AD33" i="1"/>
  <c r="AB33" i="1"/>
  <c r="AB23" i="1"/>
  <c r="AB24" i="1"/>
  <c r="Y24" i="1"/>
  <c r="AB55" i="1"/>
  <c r="AA55" i="1"/>
  <c r="Z55" i="1"/>
  <c r="Y55" i="1"/>
  <c r="AD41" i="1"/>
  <c r="AC41" i="1"/>
  <c r="AB41" i="1"/>
  <c r="AB29" i="1"/>
  <c r="AB49" i="1"/>
  <c r="AA49" i="1"/>
  <c r="Z49" i="1"/>
  <c r="AB17" i="1"/>
  <c r="AB12" i="1"/>
  <c r="AA12" i="1"/>
  <c r="Z12" i="1"/>
  <c r="Y12" i="1"/>
  <c r="AD20" i="1"/>
  <c r="AB20" i="1"/>
  <c r="AA20" i="1"/>
  <c r="Z20" i="1"/>
  <c r="Y20" i="1"/>
  <c r="AB53" i="1"/>
  <c r="Y53" i="1"/>
  <c r="AB9" i="1"/>
  <c r="AB35" i="1"/>
  <c r="AB22" i="1"/>
  <c r="Y22" i="1"/>
  <c r="AB34" i="1"/>
  <c r="Y34" i="1"/>
  <c r="AB39" i="1"/>
  <c r="AB13" i="1"/>
  <c r="AA13" i="1"/>
  <c r="Z13" i="1"/>
  <c r="Y13" i="1"/>
  <c r="AB16" i="1"/>
  <c r="AA16" i="1"/>
  <c r="AB54" i="1"/>
  <c r="AB30" i="1"/>
  <c r="AB14" i="1"/>
  <c r="AB4" i="1"/>
  <c r="AB3" i="1"/>
  <c r="AA3" i="1"/>
  <c r="Z3" i="1"/>
  <c r="AB26" i="1"/>
  <c r="AB28" i="1"/>
  <c r="Y28" i="1"/>
  <c r="AB32" i="1"/>
  <c r="Y32" i="1"/>
  <c r="AB18" i="1"/>
  <c r="Y18" i="1"/>
  <c r="AD21" i="1"/>
  <c r="AC21" i="1"/>
  <c r="AB21" i="1"/>
  <c r="AB5" i="1"/>
  <c r="AB11" i="1"/>
  <c r="AB8" i="1"/>
  <c r="AB7" i="1"/>
  <c r="AA7" i="1"/>
  <c r="AB10" i="1"/>
  <c r="AB15" i="1"/>
  <c r="AB6" i="1"/>
  <c r="AH2" i="1"/>
  <c r="AB2" i="1"/>
  <c r="AA2" i="1"/>
  <c r="AW31" i="1" l="1"/>
  <c r="AT31" i="1"/>
  <c r="AO31" i="1"/>
  <c r="AS31" i="1"/>
  <c r="AV31" i="1"/>
  <c r="AR31" i="1"/>
  <c r="AU31" i="1"/>
  <c r="AP31" i="1"/>
  <c r="AU42" i="1"/>
  <c r="AT42" i="1"/>
  <c r="AW42" i="1"/>
  <c r="AS42" i="1"/>
  <c r="AV42" i="1"/>
  <c r="AR42" i="1"/>
  <c r="AQ42" i="1"/>
  <c r="AP42" i="1"/>
  <c r="AN48" i="1"/>
  <c r="AR48" i="1" s="1"/>
  <c r="AN49" i="1"/>
  <c r="AO49" i="1" s="1"/>
  <c r="AN41" i="1"/>
  <c r="AR41" i="1" s="1"/>
  <c r="AN50" i="1"/>
  <c r="AT50" i="1" s="1"/>
  <c r="AN24" i="1"/>
  <c r="AN23" i="1"/>
  <c r="AN33" i="1"/>
  <c r="AV33" i="1" s="1"/>
  <c r="AN29" i="1"/>
  <c r="AR29" i="1" s="1"/>
  <c r="AN46" i="1"/>
  <c r="AP46" i="1" s="1"/>
  <c r="AN16" i="1"/>
  <c r="AU16" i="1" s="1"/>
  <c r="AN39" i="1"/>
  <c r="AW39" i="1" s="1"/>
  <c r="AN35" i="1"/>
  <c r="AV35" i="1" s="1"/>
  <c r="AN53" i="1"/>
  <c r="AW53" i="1" s="1"/>
  <c r="AN55" i="1"/>
  <c r="AW55" i="1" s="1"/>
  <c r="AN36" i="1"/>
  <c r="AV36" i="1" s="1"/>
  <c r="AN37" i="1"/>
  <c r="AP37" i="1" s="1"/>
  <c r="AN10" i="1"/>
  <c r="AO10" i="1" s="1"/>
  <c r="AN34" i="1"/>
  <c r="AN12" i="1"/>
  <c r="AN11" i="1"/>
  <c r="AO11" i="1" s="1"/>
  <c r="AN21" i="1"/>
  <c r="AN25" i="1"/>
  <c r="AN32" i="1"/>
  <c r="AN26" i="1"/>
  <c r="AN4" i="1"/>
  <c r="AN22" i="1"/>
  <c r="AN9" i="1"/>
  <c r="AO9" i="1" s="1"/>
  <c r="AN38" i="1"/>
  <c r="AN56" i="1"/>
  <c r="AN7" i="1"/>
  <c r="AO7" i="1" s="1"/>
  <c r="AN54" i="1"/>
  <c r="AN30" i="1"/>
  <c r="AN8" i="1"/>
  <c r="AN15" i="1"/>
  <c r="AN13" i="1"/>
  <c r="AN20" i="1"/>
  <c r="AN17" i="1"/>
  <c r="AN51" i="1"/>
  <c r="AN27" i="1"/>
  <c r="AN40" i="1"/>
  <c r="AN5" i="1"/>
  <c r="AO5" i="1" s="1"/>
  <c r="AN18" i="1"/>
  <c r="AN28" i="1"/>
  <c r="AN3" i="1"/>
  <c r="AO3" i="1" s="1"/>
  <c r="AN14" i="1"/>
  <c r="AN2" i="1"/>
  <c r="AO2" i="1" s="1"/>
  <c r="AN6" i="1"/>
  <c r="AT29" i="1" l="1"/>
  <c r="G31" i="1"/>
  <c r="F31" i="1" s="1"/>
  <c r="AT48" i="1"/>
  <c r="AP39" i="1"/>
  <c r="AU50" i="1"/>
  <c r="AO50" i="1"/>
  <c r="AT41" i="1"/>
  <c r="G42" i="1"/>
  <c r="F42" i="1" s="1"/>
  <c r="AO53" i="1"/>
  <c r="AU53" i="1"/>
  <c r="AW41" i="1"/>
  <c r="AO41" i="1"/>
  <c r="AR49" i="1"/>
  <c r="AS48" i="1"/>
  <c r="AR36" i="1"/>
  <c r="AP55" i="1"/>
  <c r="AS41" i="1"/>
  <c r="AV41" i="1"/>
  <c r="AO35" i="1"/>
  <c r="AS49" i="1"/>
  <c r="AS46" i="1"/>
  <c r="AW48" i="1"/>
  <c r="AO48" i="1"/>
  <c r="AP48" i="1"/>
  <c r="AQ50" i="1"/>
  <c r="AP50" i="1"/>
  <c r="AT35" i="1"/>
  <c r="AW29" i="1"/>
  <c r="AO36" i="1"/>
  <c r="AR33" i="1"/>
  <c r="AS55" i="1"/>
  <c r="AW49" i="1"/>
  <c r="AP49" i="1"/>
  <c r="AU48" i="1"/>
  <c r="AQ48" i="1"/>
  <c r="AV48" i="1"/>
  <c r="AQ41" i="1"/>
  <c r="AU41" i="1"/>
  <c r="AS50" i="1"/>
  <c r="AP41" i="1"/>
  <c r="AO46" i="1"/>
  <c r="AR50" i="1"/>
  <c r="AU39" i="1"/>
  <c r="AV53" i="1"/>
  <c r="AS53" i="1"/>
  <c r="AQ53" i="1"/>
  <c r="AS16" i="1"/>
  <c r="AO39" i="1"/>
  <c r="AQ49" i="1"/>
  <c r="AU49" i="1"/>
  <c r="AS29" i="1"/>
  <c r="AT49" i="1"/>
  <c r="AV49" i="1"/>
  <c r="AW36" i="1"/>
  <c r="AT36" i="1"/>
  <c r="AO29" i="1"/>
  <c r="AW33" i="1"/>
  <c r="AT33" i="1"/>
  <c r="AW35" i="1"/>
  <c r="AR55" i="1"/>
  <c r="AT46" i="1"/>
  <c r="AR35" i="1"/>
  <c r="AW16" i="1"/>
  <c r="AT16" i="1"/>
  <c r="AV29" i="1"/>
  <c r="AP36" i="1"/>
  <c r="AO16" i="1"/>
  <c r="AV16" i="1"/>
  <c r="AV55" i="1"/>
  <c r="AQ36" i="1"/>
  <c r="AS36" i="1"/>
  <c r="AU36" i="1"/>
  <c r="AQ35" i="1"/>
  <c r="AS35" i="1"/>
  <c r="AU35" i="1"/>
  <c r="AP16" i="1"/>
  <c r="AU55" i="1"/>
  <c r="AT55" i="1"/>
  <c r="AR16" i="1"/>
  <c r="AQ16" i="1"/>
  <c r="AQ55" i="1"/>
  <c r="AP35" i="1"/>
  <c r="AO55" i="1"/>
  <c r="AQ29" i="1"/>
  <c r="AU29" i="1"/>
  <c r="AP29" i="1"/>
  <c r="AQ46" i="1"/>
  <c r="AU46" i="1"/>
  <c r="AR46" i="1"/>
  <c r="AT39" i="1"/>
  <c r="AS39" i="1"/>
  <c r="AR39" i="1"/>
  <c r="AQ39" i="1"/>
  <c r="AV39" i="1"/>
  <c r="AP33" i="1"/>
  <c r="AO33" i="1"/>
  <c r="AQ33" i="1"/>
  <c r="AS33" i="1"/>
  <c r="AU33" i="1"/>
  <c r="AT53" i="1"/>
  <c r="AR53" i="1"/>
  <c r="AP53" i="1"/>
  <c r="AU2" i="1"/>
  <c r="AT2" i="1"/>
  <c r="AS2" i="1"/>
  <c r="AR2" i="1"/>
  <c r="AQ2" i="1"/>
  <c r="AW2" i="1"/>
  <c r="AV2" i="1"/>
  <c r="AU14" i="1"/>
  <c r="AT14" i="1"/>
  <c r="AS14" i="1"/>
  <c r="AR14" i="1"/>
  <c r="AQ14" i="1"/>
  <c r="AW14" i="1"/>
  <c r="AP14" i="1"/>
  <c r="AO14" i="1"/>
  <c r="AV14" i="1"/>
  <c r="AU28" i="1"/>
  <c r="AT28" i="1"/>
  <c r="AS28" i="1"/>
  <c r="AR28" i="1"/>
  <c r="AQ28" i="1"/>
  <c r="AW28" i="1"/>
  <c r="AP28" i="1"/>
  <c r="AO28" i="1"/>
  <c r="AV28" i="1"/>
  <c r="AW5" i="1"/>
  <c r="AU5" i="1"/>
  <c r="AT5" i="1"/>
  <c r="AS5" i="1"/>
  <c r="AR5" i="1"/>
  <c r="AQ5" i="1"/>
  <c r="AV5" i="1"/>
  <c r="AP5" i="1"/>
  <c r="AW27" i="1"/>
  <c r="AU27" i="1"/>
  <c r="AT27" i="1"/>
  <c r="AS27" i="1"/>
  <c r="AR27" i="1"/>
  <c r="AQ27" i="1"/>
  <c r="AV27" i="1"/>
  <c r="AP27" i="1"/>
  <c r="AO27" i="1"/>
  <c r="AW51" i="1"/>
  <c r="AU51" i="1"/>
  <c r="AT51" i="1"/>
  <c r="AS51" i="1"/>
  <c r="AR51" i="1"/>
  <c r="AQ51" i="1"/>
  <c r="AV51" i="1"/>
  <c r="AP51" i="1"/>
  <c r="AO51" i="1"/>
  <c r="AW23" i="1"/>
  <c r="AU23" i="1"/>
  <c r="AT23" i="1"/>
  <c r="AS23" i="1"/>
  <c r="AR23" i="1"/>
  <c r="AQ23" i="1"/>
  <c r="AV23" i="1"/>
  <c r="AP23" i="1"/>
  <c r="AO23" i="1"/>
  <c r="AW20" i="1"/>
  <c r="AU20" i="1"/>
  <c r="AT20" i="1"/>
  <c r="AS20" i="1"/>
  <c r="AR20" i="1"/>
  <c r="AQ20" i="1"/>
  <c r="AV20" i="1"/>
  <c r="AP20" i="1"/>
  <c r="AO20" i="1"/>
  <c r="AW13" i="1"/>
  <c r="AV13" i="1"/>
  <c r="AU13" i="1"/>
  <c r="AT13" i="1"/>
  <c r="AS13" i="1"/>
  <c r="AR13" i="1"/>
  <c r="AQ13" i="1"/>
  <c r="AU15" i="1"/>
  <c r="AT15" i="1"/>
  <c r="AS15" i="1"/>
  <c r="AR15" i="1"/>
  <c r="AQ15" i="1"/>
  <c r="AW15" i="1"/>
  <c r="AO15" i="1"/>
  <c r="AV15" i="1"/>
  <c r="AP15" i="1"/>
  <c r="AW30" i="1"/>
  <c r="AV30" i="1"/>
  <c r="AU30" i="1"/>
  <c r="AT30" i="1"/>
  <c r="AS30" i="1"/>
  <c r="AR30" i="1"/>
  <c r="AQ30" i="1"/>
  <c r="AU54" i="1"/>
  <c r="AT54" i="1"/>
  <c r="AS54" i="1"/>
  <c r="AR54" i="1"/>
  <c r="AQ54" i="1"/>
  <c r="AW54" i="1"/>
  <c r="AV54" i="1"/>
  <c r="AU38" i="1"/>
  <c r="AT38" i="1"/>
  <c r="AS38" i="1"/>
  <c r="AR38" i="1"/>
  <c r="AQ38" i="1"/>
  <c r="AW38" i="1"/>
  <c r="AP38" i="1"/>
  <c r="AO38" i="1"/>
  <c r="AV38" i="1"/>
  <c r="AW22" i="1"/>
  <c r="AV22" i="1"/>
  <c r="AP22" i="1"/>
  <c r="AO22" i="1"/>
  <c r="AU22" i="1"/>
  <c r="AT22" i="1"/>
  <c r="AS22" i="1"/>
  <c r="AR22" i="1"/>
  <c r="AQ22" i="1"/>
  <c r="AW4" i="1"/>
  <c r="AU4" i="1"/>
  <c r="AT4" i="1"/>
  <c r="AS4" i="1"/>
  <c r="AR4" i="1"/>
  <c r="AQ4" i="1"/>
  <c r="AV4" i="1"/>
  <c r="AP4" i="1"/>
  <c r="AO4" i="1"/>
  <c r="AW32" i="1"/>
  <c r="AV32" i="1"/>
  <c r="AU32" i="1"/>
  <c r="AT32" i="1"/>
  <c r="AS32" i="1"/>
  <c r="AR32" i="1"/>
  <c r="AQ32" i="1"/>
  <c r="AP32" i="1"/>
  <c r="AO32" i="1"/>
  <c r="AU21" i="1"/>
  <c r="AT21" i="1"/>
  <c r="AS21" i="1"/>
  <c r="AR21" i="1"/>
  <c r="AQ21" i="1"/>
  <c r="AW21" i="1"/>
  <c r="AV21" i="1"/>
  <c r="AP21" i="1"/>
  <c r="AO21" i="1"/>
  <c r="AW12" i="1"/>
  <c r="AU12" i="1"/>
  <c r="AT12" i="1"/>
  <c r="AS12" i="1"/>
  <c r="AR12" i="1"/>
  <c r="AQ12" i="1"/>
  <c r="AV12" i="1"/>
  <c r="AP12" i="1"/>
  <c r="AO12" i="1"/>
  <c r="AO37" i="1"/>
  <c r="AU37" i="1"/>
  <c r="AT37" i="1"/>
  <c r="AS37" i="1"/>
  <c r="AR37" i="1"/>
  <c r="AQ37" i="1"/>
  <c r="AW37" i="1"/>
  <c r="AV37" i="1"/>
  <c r="AW6" i="1"/>
  <c r="AV6" i="1"/>
  <c r="AU6" i="1"/>
  <c r="AT6" i="1"/>
  <c r="AS6" i="1"/>
  <c r="AR6" i="1"/>
  <c r="AQ6" i="1"/>
  <c r="AU3" i="1"/>
  <c r="AT3" i="1"/>
  <c r="AS3" i="1"/>
  <c r="AR3" i="1"/>
  <c r="AQ3" i="1"/>
  <c r="AW3" i="1"/>
  <c r="AV3" i="1"/>
  <c r="AW18" i="1"/>
  <c r="AU18" i="1"/>
  <c r="AT18" i="1"/>
  <c r="AS18" i="1"/>
  <c r="AR18" i="1"/>
  <c r="AQ18" i="1"/>
  <c r="AV18" i="1"/>
  <c r="AP18" i="1"/>
  <c r="AO18" i="1"/>
  <c r="AW40" i="1"/>
  <c r="AV40" i="1"/>
  <c r="AU40" i="1"/>
  <c r="AT40" i="1"/>
  <c r="AS40" i="1"/>
  <c r="AR40" i="1"/>
  <c r="AQ40" i="1"/>
  <c r="AW24" i="1"/>
  <c r="AV24" i="1"/>
  <c r="AU24" i="1"/>
  <c r="AT24" i="1"/>
  <c r="AS24" i="1"/>
  <c r="AR24" i="1"/>
  <c r="AQ24" i="1"/>
  <c r="AP24" i="1"/>
  <c r="AO24" i="1"/>
  <c r="AU17" i="1"/>
  <c r="AT17" i="1"/>
  <c r="AS17" i="1"/>
  <c r="AR17" i="1"/>
  <c r="AQ17" i="1"/>
  <c r="AW17" i="1"/>
  <c r="AV17" i="1"/>
  <c r="AU8" i="1"/>
  <c r="AT8" i="1"/>
  <c r="AS8" i="1"/>
  <c r="AR8" i="1"/>
  <c r="AQ8" i="1"/>
  <c r="AW8" i="1"/>
  <c r="AV8" i="1"/>
  <c r="AU7" i="1"/>
  <c r="AT7" i="1"/>
  <c r="AS7" i="1"/>
  <c r="AR7" i="1"/>
  <c r="AQ7" i="1"/>
  <c r="AW7" i="1"/>
  <c r="AV7" i="1"/>
  <c r="AU56" i="1"/>
  <c r="AT56" i="1"/>
  <c r="AS56" i="1"/>
  <c r="AR56" i="1"/>
  <c r="AQ56" i="1"/>
  <c r="AW56" i="1"/>
  <c r="AV56" i="1"/>
  <c r="AU9" i="1"/>
  <c r="AT9" i="1"/>
  <c r="AS9" i="1"/>
  <c r="AR9" i="1"/>
  <c r="AQ9" i="1"/>
  <c r="AW9" i="1"/>
  <c r="AP9" i="1"/>
  <c r="AV9" i="1"/>
  <c r="AW26" i="1"/>
  <c r="AU26" i="1"/>
  <c r="AT26" i="1"/>
  <c r="AS26" i="1"/>
  <c r="AR26" i="1"/>
  <c r="AQ26" i="1"/>
  <c r="AV26" i="1"/>
  <c r="AP26" i="1"/>
  <c r="AO26" i="1"/>
  <c r="AU25" i="1"/>
  <c r="AT25" i="1"/>
  <c r="AS25" i="1"/>
  <c r="AR25" i="1"/>
  <c r="AQ25" i="1"/>
  <c r="AW25" i="1"/>
  <c r="AV25" i="1"/>
  <c r="AU11" i="1"/>
  <c r="AT11" i="1"/>
  <c r="AS11" i="1"/>
  <c r="AR11" i="1"/>
  <c r="AQ11" i="1"/>
  <c r="AW11" i="1"/>
  <c r="AP11" i="1"/>
  <c r="AV11" i="1"/>
  <c r="AU34" i="1"/>
  <c r="AT34" i="1"/>
  <c r="AS34" i="1"/>
  <c r="AR34" i="1"/>
  <c r="AQ34" i="1"/>
  <c r="AW34" i="1"/>
  <c r="AP34" i="1"/>
  <c r="AO34" i="1"/>
  <c r="AV34" i="1"/>
  <c r="AW10" i="1"/>
  <c r="AV10" i="1"/>
  <c r="AP10" i="1"/>
  <c r="AU10" i="1"/>
  <c r="AT10" i="1"/>
  <c r="AS10" i="1"/>
  <c r="AR10" i="1"/>
  <c r="AQ10" i="1"/>
  <c r="AP13" i="1"/>
  <c r="AO13" i="1"/>
  <c r="AP40" i="1"/>
  <c r="AO40" i="1"/>
  <c r="AP25" i="1"/>
  <c r="AO25" i="1"/>
  <c r="AP56" i="1"/>
  <c r="AO56" i="1"/>
  <c r="AP17" i="1"/>
  <c r="AO17" i="1"/>
  <c r="AP3" i="1"/>
  <c r="AO54" i="1"/>
  <c r="AP54" i="1"/>
  <c r="AP30" i="1"/>
  <c r="AO30" i="1"/>
  <c r="AP8" i="1"/>
  <c r="AO8" i="1"/>
  <c r="AP7" i="1"/>
  <c r="AP6" i="1"/>
  <c r="AO6" i="1"/>
  <c r="AP2" i="1"/>
  <c r="G50" i="1" l="1"/>
  <c r="F50" i="1" s="1"/>
  <c r="G27" i="1"/>
  <c r="F27" i="1" s="1"/>
  <c r="G16" i="1"/>
  <c r="F16" i="1" s="1"/>
  <c r="G41" i="1"/>
  <c r="F41" i="1" s="1"/>
  <c r="G48" i="1"/>
  <c r="F48" i="1" s="1"/>
  <c r="G49" i="1"/>
  <c r="F49" i="1" s="1"/>
  <c r="G36" i="1"/>
  <c r="F36" i="1" s="1"/>
  <c r="G17" i="1"/>
  <c r="F17" i="1" s="1"/>
  <c r="G56" i="1"/>
  <c r="F56" i="1" s="1"/>
  <c r="G51" i="1"/>
  <c r="F51" i="1" s="1"/>
  <c r="G55" i="1"/>
  <c r="F55" i="1" s="1"/>
  <c r="G46" i="1"/>
  <c r="F46" i="1" s="1"/>
  <c r="G53" i="1"/>
  <c r="F53" i="1" s="1"/>
  <c r="G29" i="1"/>
  <c r="F29" i="1" s="1"/>
  <c r="G35" i="1"/>
  <c r="F35" i="1" s="1"/>
  <c r="G5" i="1"/>
  <c r="F5" i="1" s="1"/>
  <c r="G10" i="1"/>
  <c r="F10" i="1" s="1"/>
  <c r="G37" i="1"/>
  <c r="F37" i="1" s="1"/>
  <c r="G39" i="1"/>
  <c r="F39" i="1" s="1"/>
  <c r="G23" i="1"/>
  <c r="F23" i="1" s="1"/>
  <c r="G33" i="1"/>
  <c r="F33" i="1" s="1"/>
  <c r="G40" i="1"/>
  <c r="F40" i="1" s="1"/>
  <c r="G9" i="1"/>
  <c r="F9" i="1" s="1"/>
  <c r="G24" i="1"/>
  <c r="F24" i="1" s="1"/>
  <c r="G22" i="1"/>
  <c r="F22" i="1" s="1"/>
  <c r="G7" i="1"/>
  <c r="F7" i="1" s="1"/>
  <c r="G4" i="1"/>
  <c r="F4" i="1" s="1"/>
  <c r="G15" i="1"/>
  <c r="F15" i="1" s="1"/>
  <c r="G8" i="1"/>
  <c r="F8" i="1" s="1"/>
  <c r="G34" i="1"/>
  <c r="F34" i="1" s="1"/>
  <c r="G2" i="1"/>
  <c r="F2" i="1" s="1"/>
  <c r="G38" i="1"/>
  <c r="F38" i="1" s="1"/>
  <c r="G25" i="1"/>
  <c r="F25" i="1" s="1"/>
  <c r="G54" i="1"/>
  <c r="F54" i="1" s="1"/>
  <c r="G3" i="1"/>
  <c r="F3" i="1" s="1"/>
  <c r="G11" i="1"/>
  <c r="F11" i="1" s="1"/>
  <c r="G26" i="1"/>
  <c r="F26" i="1" s="1"/>
  <c r="G18" i="1"/>
  <c r="F18" i="1" s="1"/>
  <c r="G32" i="1"/>
  <c r="F32" i="1" s="1"/>
  <c r="G13" i="1"/>
  <c r="F13" i="1" s="1"/>
  <c r="G6" i="1"/>
  <c r="F6" i="1" s="1"/>
  <c r="G28" i="1"/>
  <c r="F28" i="1" s="1"/>
  <c r="G14" i="1"/>
  <c r="F14" i="1" s="1"/>
  <c r="G12" i="1"/>
  <c r="F12" i="1" s="1"/>
  <c r="G21" i="1"/>
  <c r="F21" i="1" s="1"/>
  <c r="G30" i="1"/>
  <c r="F30" i="1" s="1"/>
  <c r="G20" i="1"/>
  <c r="F20" i="1" s="1"/>
</calcChain>
</file>

<file path=xl/sharedStrings.xml><?xml version="1.0" encoding="utf-8"?>
<sst xmlns="http://schemas.openxmlformats.org/spreadsheetml/2006/main" count="418" uniqueCount="204">
  <si>
    <t>Pilote:</t>
  </si>
  <si>
    <t>Rang:</t>
  </si>
  <si>
    <t>Junior</t>
  </si>
  <si>
    <t>Joker</t>
  </si>
  <si>
    <t>/1000</t>
  </si>
  <si>
    <t>Total</t>
  </si>
  <si>
    <t>Brive</t>
  </si>
  <si>
    <t>Sederon</t>
  </si>
  <si>
    <t>Vosges1</t>
  </si>
  <si>
    <t>TOA</t>
  </si>
  <si>
    <t>Font d'Urle
/ Ménée</t>
  </si>
  <si>
    <t>Vosges2</t>
  </si>
  <si>
    <t>Laurac /
St Ferriol</t>
  </si>
  <si>
    <t>Suppression plus mauvais concours</t>
  </si>
  <si>
    <t>RONDEL Pierre</t>
  </si>
  <si>
    <t>FRICKE Andréas</t>
  </si>
  <si>
    <t>FOUCHER Jean-Luc</t>
  </si>
  <si>
    <t>KREBS Mickael</t>
  </si>
  <si>
    <t>MARIN Joel</t>
  </si>
  <si>
    <t>DELARBRE Serge</t>
  </si>
  <si>
    <t>DALL'AVA Hervé</t>
  </si>
  <si>
    <t>LANES Philippe</t>
  </si>
  <si>
    <t>BERAUDO Etienne</t>
  </si>
  <si>
    <t>LEGER Arnaud</t>
  </si>
  <si>
    <t>HONOR Julien</t>
  </si>
  <si>
    <t>MANTEL Gabriel</t>
  </si>
  <si>
    <t>DIATTA Pierre</t>
  </si>
  <si>
    <t>MERVELET Matthieu</t>
  </si>
  <si>
    <t>LANES Sébastien</t>
  </si>
  <si>
    <t>CHABAUD Sébastien</t>
  </si>
  <si>
    <t>FAURE Martial</t>
  </si>
  <si>
    <t>HOURS Frederic</t>
  </si>
  <si>
    <t>PFEFFERKORN Sylvain</t>
  </si>
  <si>
    <t>POIGNARD Thierry</t>
  </si>
  <si>
    <t>DELARBRE Thomas</t>
  </si>
  <si>
    <t>BUCHHOLTZ Elian</t>
  </si>
  <si>
    <t>GABANON Aubry</t>
  </si>
  <si>
    <t>KUGLER Lucas</t>
  </si>
  <si>
    <t>DEGUELLE Jean Bastien</t>
  </si>
  <si>
    <t>COHEN Allan</t>
  </si>
  <si>
    <t>FAURE Thomas</t>
  </si>
  <si>
    <t>SORBA Remy</t>
  </si>
  <si>
    <t>MONET Olivier</t>
  </si>
  <si>
    <t>CARLIN Joel</t>
  </si>
  <si>
    <t>MURRATORE Emmanuel</t>
  </si>
  <si>
    <t>COHEN Paul-Eytan</t>
  </si>
  <si>
    <t>BILA André</t>
  </si>
  <si>
    <t>MICHELON Fabrice</t>
  </si>
  <si>
    <t>LAFARGE Pascal</t>
  </si>
  <si>
    <t>KUGLER Jacky</t>
  </si>
  <si>
    <t>DESANDRE Alain</t>
  </si>
  <si>
    <t>BORDES Olivier</t>
  </si>
  <si>
    <t>BARRABES Matthieu</t>
  </si>
  <si>
    <t>CORNET Pierre</t>
  </si>
  <si>
    <t>DELARBRE Marie-Helene</t>
  </si>
  <si>
    <t>DEPEROIS Andre</t>
  </si>
  <si>
    <t>JEANNEZ Thierry</t>
  </si>
  <si>
    <t>KIEFER Renaud</t>
  </si>
  <si>
    <t>LOMBARDO Laurent</t>
  </si>
  <si>
    <t>MALDINI Christian (SUI)</t>
  </si>
  <si>
    <t>MARCZAK Jacques</t>
  </si>
  <si>
    <t>PLATON Thierry</t>
  </si>
  <si>
    <t>RICCOBONO Stéphane</t>
  </si>
  <si>
    <t>Rana</t>
  </si>
  <si>
    <t>La Muela</t>
  </si>
  <si>
    <t>Spring Cup</t>
  </si>
  <si>
    <t>Tende FAI</t>
  </si>
  <si>
    <t>RC-Network</t>
  </si>
  <si>
    <t>Pyrénées Cup</t>
  </si>
  <si>
    <t>BARRABES Mathieu</t>
  </si>
  <si>
    <t>BLUMER Reto (SUI)</t>
  </si>
  <si>
    <t>BUCHHOLZ Elian</t>
  </si>
  <si>
    <t>DALL’AVA Hervé</t>
  </si>
  <si>
    <t>FRICKE Andreas</t>
  </si>
  <si>
    <t>GRANDSEIGNE Cédric</t>
  </si>
  <si>
    <t>GREGOIRE Fréderic</t>
  </si>
  <si>
    <t>HOURS Fréderic</t>
  </si>
  <si>
    <t>KREBS Michael</t>
  </si>
  <si>
    <t>MARIN Joël</t>
  </si>
  <si>
    <t>MAULER Jean-Michel</t>
  </si>
  <si>
    <t>SORBA Rémy</t>
  </si>
  <si>
    <t>CHABAUD SÃ©bastien</t>
  </si>
  <si>
    <t>Caussols</t>
  </si>
  <si>
    <t>MERVELET Michel</t>
  </si>
  <si>
    <t>ZIMMERMANN Kurt</t>
  </si>
  <si>
    <t>VINCENT Arnaud</t>
  </si>
  <si>
    <t>MARTY Pierre</t>
  </si>
  <si>
    <t>Panat /
Rodez</t>
  </si>
  <si>
    <t>Puy de
Manse</t>
  </si>
  <si>
    <t>DUPONT Jean-Francois</t>
  </si>
  <si>
    <t>Col de
Tende</t>
  </si>
  <si>
    <t>Col de
Glandon</t>
  </si>
  <si>
    <t>Total
4/10:</t>
  </si>
  <si>
    <t>Brive
annulé</t>
  </si>
  <si>
    <t>DOMINGO Perez</t>
  </si>
  <si>
    <t>X</t>
  </si>
  <si>
    <t>DELARBRE Marie-Hélène</t>
  </si>
  <si>
    <t>DALL AVA Herve</t>
  </si>
  <si>
    <t>MURATORE Emmanuel</t>
  </si>
  <si>
    <t>Bordes Olivier</t>
  </si>
  <si>
    <t>Lucas KUGLER</t>
  </si>
  <si>
    <t>poignard Thierry</t>
  </si>
  <si>
    <t>Marin Joel</t>
  </si>
  <si>
    <t>Sylvain Pfefferkorn</t>
  </si>
  <si>
    <t>Renaud KIEFER</t>
  </si>
  <si>
    <t>Pierre Cornet</t>
  </si>
  <si>
    <t>Serge DELARBRE</t>
  </si>
  <si>
    <t>Jacques marczack</t>
  </si>
  <si>
    <t>Jacky KUGLER</t>
  </si>
  <si>
    <t>Deperrois André</t>
  </si>
  <si>
    <t>Delarbre Marie Helène</t>
  </si>
  <si>
    <t>Kurtz Zimmermann</t>
  </si>
  <si>
    <t>Général</t>
  </si>
  <si>
    <t>Points</t>
  </si>
  <si>
    <t>FAI / 1000</t>
  </si>
  <si>
    <t>Pilote</t>
  </si>
  <si>
    <t>philippe Lanes</t>
  </si>
  <si>
    <t>Allan Cohen</t>
  </si>
  <si>
    <t>Matthieu Mervelet</t>
  </si>
  <si>
    <t>Olivier Monet</t>
  </si>
  <si>
    <t>Martial Faure</t>
  </si>
  <si>
    <t>Michael Krebs</t>
  </si>
  <si>
    <t>Paul Cohen</t>
  </si>
  <si>
    <t>Eric Salgon</t>
  </si>
  <si>
    <t>Pascal Lafarge</t>
  </si>
  <si>
    <t>Etienne Beraudo</t>
  </si>
  <si>
    <t>Domingo Perez</t>
  </si>
  <si>
    <t>J.F Dupond</t>
  </si>
  <si>
    <t>Michel Mervelet</t>
  </si>
  <si>
    <t>SALGON Eric</t>
  </si>
  <si>
    <t>PEREZ Domingo</t>
  </si>
  <si>
    <t>Dossard</t>
  </si>
  <si>
    <t xml:space="preserve">HOURS Frederic </t>
  </si>
  <si>
    <t>D'ALLAVA  Herve</t>
  </si>
  <si>
    <t>DESAMBRE Alain</t>
  </si>
  <si>
    <t>COHEN Paul Eytan</t>
  </si>
  <si>
    <t>DUPOND Jean Francois</t>
  </si>
  <si>
    <t>Sébastien LANES</t>
  </si>
  <si>
    <t>Arnaud LEGER</t>
  </si>
  <si>
    <t>Andréas FRICKE</t>
  </si>
  <si>
    <t>Philippe LANES</t>
  </si>
  <si>
    <t>Jean-Luc FOUCHER</t>
  </si>
  <si>
    <t>Hervé DALL-AVA</t>
  </si>
  <si>
    <t>Pierre DIATTA</t>
  </si>
  <si>
    <t>Gabriel MANTEL</t>
  </si>
  <si>
    <t>Michael KREBS</t>
  </si>
  <si>
    <t>Julien HONOR</t>
  </si>
  <si>
    <t xml:space="preserve"> Allan COHEN</t>
  </si>
  <si>
    <t xml:space="preserve">Etienne BERAUDO   </t>
  </si>
  <si>
    <t>André BILA</t>
  </si>
  <si>
    <t>Marie-Hélène DELARBRE</t>
  </si>
  <si>
    <t>DEGUELLE J-Bastien</t>
  </si>
  <si>
    <t>Sobra Remy</t>
  </si>
  <si>
    <t>dall'ava herve</t>
  </si>
  <si>
    <t>SORBA Remi</t>
  </si>
  <si>
    <t>MALDINI Christian</t>
  </si>
  <si>
    <t>Caussols
(10)</t>
  </si>
  <si>
    <t>Panat /
Rodez
(15)</t>
  </si>
  <si>
    <t>Sederon
(12)</t>
  </si>
  <si>
    <t>Vosges1
(10)</t>
  </si>
  <si>
    <t>Col de Tende
(16)</t>
  </si>
  <si>
    <t>TOA
(7)</t>
  </si>
  <si>
    <t>Font d'Urle
/ Ménée
(22)</t>
  </si>
  <si>
    <t>LANES Sebastien</t>
  </si>
  <si>
    <t>CHABAUD Sebastien</t>
  </si>
  <si>
    <t>Arnaud Vincent</t>
  </si>
  <si>
    <t>Daviet Sylvain</t>
  </si>
  <si>
    <t>Clamaron Benjamin</t>
  </si>
  <si>
    <t/>
  </si>
  <si>
    <t>DAVIET Sylvain</t>
  </si>
  <si>
    <t>Col de Glandon
(16)</t>
  </si>
  <si>
    <t>Provisoire</t>
  </si>
  <si>
    <t>0600204-AD</t>
  </si>
  <si>
    <t>2.4</t>
  </si>
  <si>
    <t>Non</t>
  </si>
  <si>
    <t>Aero Club d</t>
  </si>
  <si>
    <t>1229292AD</t>
  </si>
  <si>
    <t>ANEG</t>
  </si>
  <si>
    <t>1404161-AD</t>
  </si>
  <si>
    <t>2.4 GHz</t>
  </si>
  <si>
    <t>AÃ©ro Club d</t>
  </si>
  <si>
    <t>2.4GHZ</t>
  </si>
  <si>
    <t>ACA (67)</t>
  </si>
  <si>
    <t>0500489-AD</t>
  </si>
  <si>
    <t>Saint-Exupery Mertzwiller</t>
  </si>
  <si>
    <t>703266-j1</t>
  </si>
  <si>
    <t>Saint exupery mertzwiller</t>
  </si>
  <si>
    <t>LANES SÃ©bastien</t>
  </si>
  <si>
    <t>1014670-J2</t>
  </si>
  <si>
    <t>Mac Cannes</t>
  </si>
  <si>
    <t>9904877-AD</t>
  </si>
  <si>
    <t>2,4 GHz</t>
  </si>
  <si>
    <t>MACC</t>
  </si>
  <si>
    <t>0801273-AD</t>
  </si>
  <si>
    <t>Brie Alpes Soaring</t>
  </si>
  <si>
    <t>8805577-AD</t>
  </si>
  <si>
    <t>AMCS les vautours de Sarreguemines</t>
  </si>
  <si>
    <t>Aeromodele Club Pays Montbeliard</t>
  </si>
  <si>
    <t>Vosges2
non valide</t>
  </si>
  <si>
    <t>DELMAS Damien</t>
  </si>
  <si>
    <t>Laurac /
St Ferriol
(13)</t>
  </si>
  <si>
    <t>Qualif</t>
  </si>
  <si>
    <t>Faure Martial</t>
  </si>
  <si>
    <t>Puy de
Manse
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</si>
</sst>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;#;;"/>
    <numFmt numFmtId="165" formatCode="#;#"/>
    <numFmt numFmtId="166" formatCode="#;#;\ "/>
    <numFmt numFmtId="167" formatCode="&quot;M&quot;#"/>
    <numFmt numFmtId="168" formatCode="\M#"/>
  </numFmts>
  <fonts count="16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4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0"/>
      <name val="Verdana"/>
      <family val="2"/>
      <charset val="1"/>
    </font>
    <font>
      <sz val="11"/>
      <color rgb="FF000000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BFBFBF"/>
        <bgColor rgb="FFC6D9F1"/>
      </patternFill>
    </fill>
    <fill>
      <patternFill patternType="solid">
        <fgColor rgb="FFE46C0A"/>
        <bgColor rgb="FFFF9900"/>
      </patternFill>
    </fill>
    <fill>
      <patternFill patternType="solid">
        <fgColor rgb="FFFFC000"/>
        <bgColor rgb="FFFFFF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99FF"/>
        <bgColor rgb="FF9999FF"/>
      </patternFill>
    </fill>
    <fill>
      <patternFill patternType="solid">
        <fgColor rgb="FFFFCC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indexed="46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65">
    <xf numFmtId="0" fontId="0" fillId="0" borderId="0" xfId="0"/>
    <xf numFmtId="164" fontId="0" fillId="0" borderId="0" xfId="0" applyNumberFormat="1" applyFont="1" applyBorder="1" applyAlignment="1" applyProtection="1">
      <alignment horizontal="left"/>
      <protection hidden="1"/>
    </xf>
    <xf numFmtId="0" fontId="0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164" fontId="0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Font="1" applyBorder="1" applyAlignment="1" applyProtection="1">
      <alignment horizontal="center"/>
      <protection hidden="1"/>
    </xf>
    <xf numFmtId="2" fontId="0" fillId="0" borderId="0" xfId="0" applyNumberFormat="1"/>
    <xf numFmtId="0" fontId="2" fillId="0" borderId="0" xfId="1" applyFont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1" xfId="0" applyNumberFormat="1" applyFont="1" applyFill="1" applyBorder="1" applyAlignment="1" applyProtection="1">
      <alignment horizontal="left"/>
      <protection hidden="1"/>
    </xf>
    <xf numFmtId="0" fontId="0" fillId="0" borderId="1" xfId="0" applyFont="1" applyFill="1" applyBorder="1" applyAlignment="1">
      <alignment horizontal="left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166" fontId="3" fillId="0" borderId="4" xfId="0" applyNumberFormat="1" applyFont="1" applyFill="1" applyBorder="1" applyAlignment="1" applyProtection="1">
      <alignment horizontal="center"/>
      <protection hidden="1"/>
    </xf>
    <xf numFmtId="0" fontId="3" fillId="0" borderId="4" xfId="0" applyFont="1" applyBorder="1" applyAlignment="1">
      <alignment wrapText="1"/>
    </xf>
    <xf numFmtId="0" fontId="5" fillId="8" borderId="6" xfId="0" applyFont="1" applyFill="1" applyBorder="1" applyAlignment="1">
      <alignment wrapText="1"/>
    </xf>
    <xf numFmtId="0" fontId="5" fillId="8" borderId="7" xfId="0" applyFont="1" applyFill="1" applyBorder="1" applyAlignment="1">
      <alignment wrapText="1"/>
    </xf>
    <xf numFmtId="0" fontId="5" fillId="9" borderId="8" xfId="0" applyFont="1" applyFill="1" applyBorder="1" applyAlignment="1">
      <alignment wrapText="1"/>
    </xf>
    <xf numFmtId="0" fontId="5" fillId="10" borderId="8" xfId="0" applyFont="1" applyFill="1" applyBorder="1" applyAlignment="1">
      <alignment wrapText="1"/>
    </xf>
    <xf numFmtId="0" fontId="5" fillId="11" borderId="8" xfId="0" applyFont="1" applyFill="1" applyBorder="1" applyAlignment="1">
      <alignment wrapText="1"/>
    </xf>
    <xf numFmtId="0" fontId="5" fillId="12" borderId="8" xfId="0" applyFont="1" applyFill="1" applyBorder="1" applyAlignment="1">
      <alignment wrapText="1"/>
    </xf>
    <xf numFmtId="0" fontId="5" fillId="13" borderId="6" xfId="0" applyFont="1" applyFill="1" applyBorder="1" applyAlignment="1" applyProtection="1">
      <alignment horizontal="center" vertical="center"/>
      <protection hidden="1"/>
    </xf>
    <xf numFmtId="0" fontId="5" fillId="13" borderId="7" xfId="0" applyFont="1" applyFill="1" applyBorder="1" applyAlignment="1" applyProtection="1">
      <alignment horizontal="center" vertical="center"/>
      <protection hidden="1"/>
    </xf>
    <xf numFmtId="167" fontId="5" fillId="13" borderId="7" xfId="0" applyNumberFormat="1" applyFont="1" applyFill="1" applyBorder="1" applyAlignment="1" applyProtection="1">
      <alignment horizontal="center" vertical="center"/>
      <protection hidden="1"/>
    </xf>
    <xf numFmtId="0" fontId="5" fillId="14" borderId="8" xfId="0" applyFont="1" applyFill="1" applyBorder="1" applyAlignment="1" applyProtection="1">
      <alignment horizontal="center"/>
      <protection hidden="1"/>
    </xf>
    <xf numFmtId="166" fontId="3" fillId="0" borderId="4" xfId="0" applyNumberFormat="1" applyFont="1" applyFill="1" applyBorder="1" applyAlignment="1" applyProtection="1">
      <alignment horizontal="left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0" fillId="15" borderId="4" xfId="0" applyFill="1" applyBorder="1" applyAlignment="1" applyProtection="1">
      <alignment horizontal="left" vertical="top"/>
      <protection locked="0"/>
    </xf>
    <xf numFmtId="0" fontId="5" fillId="13" borderId="11" xfId="0" applyFont="1" applyFill="1" applyBorder="1" applyAlignment="1" applyProtection="1">
      <alignment horizontal="center" vertical="center"/>
      <protection hidden="1"/>
    </xf>
    <xf numFmtId="0" fontId="5" fillId="13" borderId="12" xfId="0" applyFont="1" applyFill="1" applyBorder="1" applyAlignment="1" applyProtection="1">
      <alignment horizontal="center" vertical="center"/>
      <protection hidden="1"/>
    </xf>
    <xf numFmtId="168" fontId="5" fillId="13" borderId="12" xfId="0" applyNumberFormat="1" applyFont="1" applyFill="1" applyBorder="1" applyAlignment="1" applyProtection="1">
      <alignment horizontal="center" vertical="center"/>
      <protection hidden="1"/>
    </xf>
    <xf numFmtId="0" fontId="5" fillId="16" borderId="13" xfId="0" applyFont="1" applyFill="1" applyBorder="1" applyAlignment="1" applyProtection="1">
      <alignment horizontal="center"/>
      <protection hidden="1"/>
    </xf>
    <xf numFmtId="166" fontId="0" fillId="0" borderId="14" xfId="0" applyNumberFormat="1" applyFont="1" applyFill="1" applyBorder="1" applyAlignment="1" applyProtection="1">
      <alignment horizontal="center"/>
      <protection hidden="1"/>
    </xf>
    <xf numFmtId="166" fontId="0" fillId="0" borderId="14" xfId="0" applyNumberFormat="1" applyFont="1" applyFill="1" applyBorder="1" applyAlignment="1" applyProtection="1">
      <alignment horizontal="left"/>
      <protection hidden="1"/>
    </xf>
    <xf numFmtId="0" fontId="0" fillId="0" borderId="15" xfId="0" applyFont="1" applyFill="1" applyBorder="1" applyAlignment="1" applyProtection="1">
      <alignment horizontal="center"/>
      <protection hidden="1"/>
    </xf>
    <xf numFmtId="0" fontId="0" fillId="0" borderId="16" xfId="0" applyFont="1" applyFill="1" applyBorder="1" applyAlignment="1" applyProtection="1">
      <alignment horizontal="center"/>
      <protection hidden="1"/>
    </xf>
    <xf numFmtId="2" fontId="0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Fon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165" fontId="0" fillId="0" borderId="4" xfId="0" applyNumberFormat="1" applyFont="1" applyFill="1" applyBorder="1" applyAlignment="1" applyProtection="1">
      <alignment horizontal="left"/>
      <protection hidden="1"/>
    </xf>
    <xf numFmtId="2" fontId="0" fillId="0" borderId="4" xfId="0" applyNumberFormat="1" applyBorder="1" applyAlignment="1">
      <alignment horizontal="center" vertical="center"/>
    </xf>
    <xf numFmtId="2" fontId="0" fillId="0" borderId="4" xfId="0" applyNumberFormat="1" applyFont="1" applyBorder="1" applyAlignment="1" applyProtection="1">
      <alignment horizontal="center" vertical="center"/>
      <protection hidden="1"/>
    </xf>
    <xf numFmtId="2" fontId="0" fillId="17" borderId="1" xfId="0" applyNumberFormat="1" applyFont="1" applyFill="1" applyBorder="1" applyAlignment="1">
      <alignment horizontal="center" vertical="center"/>
    </xf>
    <xf numFmtId="2" fontId="4" fillId="17" borderId="5" xfId="0" applyNumberFormat="1" applyFont="1" applyFill="1" applyBorder="1" applyAlignment="1">
      <alignment horizontal="center" vertical="center"/>
    </xf>
    <xf numFmtId="2" fontId="0" fillId="17" borderId="0" xfId="0" applyNumberFormat="1" applyFill="1" applyAlignment="1">
      <alignment horizontal="center" vertical="center"/>
    </xf>
    <xf numFmtId="2" fontId="0" fillId="17" borderId="4" xfId="0" applyNumberFormat="1" applyFill="1" applyBorder="1" applyAlignment="1">
      <alignment horizontal="center" vertical="center"/>
    </xf>
    <xf numFmtId="2" fontId="0" fillId="17" borderId="1" xfId="0" applyNumberFormat="1" applyFill="1" applyBorder="1" applyAlignment="1">
      <alignment horizontal="center" vertical="center"/>
    </xf>
    <xf numFmtId="1" fontId="0" fillId="0" borderId="0" xfId="0" applyNumberFormat="1" applyFill="1"/>
    <xf numFmtId="2" fontId="0" fillId="0" borderId="0" xfId="0" applyNumberFormat="1" applyFill="1"/>
    <xf numFmtId="2" fontId="4" fillId="17" borderId="4" xfId="0" applyNumberFormat="1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Font="1" applyFill="1" applyBorder="1" applyAlignment="1" applyProtection="1">
      <alignment horizontal="left"/>
      <protection hidden="1"/>
    </xf>
    <xf numFmtId="0" fontId="6" fillId="13" borderId="11" xfId="0" applyFont="1" applyFill="1" applyBorder="1" applyAlignment="1" applyProtection="1">
      <alignment horizontal="center" vertical="center"/>
      <protection hidden="1"/>
    </xf>
    <xf numFmtId="0" fontId="6" fillId="13" borderId="12" xfId="0" applyFont="1" applyFill="1" applyBorder="1" applyAlignment="1" applyProtection="1">
      <alignment horizontal="center" vertical="center"/>
      <protection hidden="1"/>
    </xf>
    <xf numFmtId="0" fontId="6" fillId="16" borderId="13" xfId="0" applyFont="1" applyFill="1" applyBorder="1" applyAlignment="1" applyProtection="1">
      <alignment horizontal="center"/>
      <protection hidden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Border="1" applyAlignment="1" applyProtection="1">
      <alignment horizontal="left"/>
      <protection hidden="1"/>
    </xf>
    <xf numFmtId="1" fontId="10" fillId="2" borderId="4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2" fontId="12" fillId="0" borderId="4" xfId="0" applyNumberFormat="1" applyFont="1" applyBorder="1"/>
    <xf numFmtId="0" fontId="12" fillId="3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1" xfId="0" applyFont="1" applyBorder="1"/>
    <xf numFmtId="1" fontId="12" fillId="7" borderId="1" xfId="0" applyNumberFormat="1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 applyProtection="1">
      <alignment horizontal="center"/>
      <protection hidden="1"/>
    </xf>
    <xf numFmtId="1" fontId="12" fillId="0" borderId="1" xfId="0" applyNumberFormat="1" applyFont="1" applyFill="1" applyBorder="1" applyAlignment="1" applyProtection="1">
      <alignment horizontal="center"/>
      <protection hidden="1"/>
    </xf>
    <xf numFmtId="1" fontId="12" fillId="0" borderId="1" xfId="0" applyNumberFormat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166" fontId="13" fillId="0" borderId="1" xfId="2" applyNumberFormat="1" applyFont="1" applyFill="1" applyBorder="1" applyAlignment="1" applyProtection="1">
      <alignment horizontal="center"/>
      <protection hidden="1"/>
    </xf>
    <xf numFmtId="166" fontId="12" fillId="0" borderId="1" xfId="0" applyNumberFormat="1" applyFont="1" applyFill="1" applyBorder="1" applyAlignment="1" applyProtection="1">
      <alignment horizontal="center"/>
      <protection hidden="1"/>
    </xf>
    <xf numFmtId="1" fontId="12" fillId="0" borderId="4" xfId="0" applyNumberFormat="1" applyFont="1" applyFill="1" applyBorder="1" applyAlignment="1">
      <alignment horizontal="center"/>
    </xf>
    <xf numFmtId="1" fontId="13" fillId="0" borderId="4" xfId="0" applyNumberFormat="1" applyFont="1" applyFill="1" applyBorder="1" applyAlignment="1" applyProtection="1">
      <alignment horizontal="center" vertical="center"/>
      <protection hidden="1"/>
    </xf>
    <xf numFmtId="166" fontId="12" fillId="0" borderId="4" xfId="0" applyNumberFormat="1" applyFont="1" applyFill="1" applyBorder="1" applyAlignment="1" applyProtection="1">
      <alignment horizontal="center"/>
      <protection hidden="1"/>
    </xf>
    <xf numFmtId="166" fontId="12" fillId="0" borderId="4" xfId="0" applyNumberFormat="1" applyFont="1" applyFill="1" applyBorder="1" applyAlignment="1" applyProtection="1">
      <alignment horizontal="left"/>
      <protection hidden="1"/>
    </xf>
    <xf numFmtId="0" fontId="12" fillId="0" borderId="0" xfId="0" applyFont="1"/>
    <xf numFmtId="166" fontId="13" fillId="0" borderId="0" xfId="0" applyNumberFormat="1" applyFont="1" applyFill="1" applyBorder="1" applyAlignment="1" applyProtection="1">
      <alignment horizontal="left"/>
      <protection hidden="1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2" fillId="4" borderId="4" xfId="0" applyFont="1" applyFill="1" applyBorder="1" applyAlignment="1">
      <alignment horizontal="center"/>
    </xf>
    <xf numFmtId="166" fontId="13" fillId="0" borderId="0" xfId="0" applyNumberFormat="1" applyFont="1" applyFill="1" applyBorder="1" applyAlignment="1" applyProtection="1">
      <alignment horizontal="center"/>
      <protection hidden="1"/>
    </xf>
    <xf numFmtId="0" fontId="13" fillId="0" borderId="1" xfId="0" applyFont="1" applyBorder="1" applyAlignment="1">
      <alignment wrapText="1"/>
    </xf>
    <xf numFmtId="1" fontId="12" fillId="0" borderId="4" xfId="0" applyNumberFormat="1" applyFont="1" applyFill="1" applyBorder="1" applyAlignment="1" applyProtection="1">
      <alignment horizontal="center" vertical="center"/>
      <protection hidden="1"/>
    </xf>
    <xf numFmtId="1" fontId="12" fillId="0" borderId="4" xfId="0" applyNumberFormat="1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>
      <alignment horizontal="center"/>
    </xf>
    <xf numFmtId="166" fontId="13" fillId="0" borderId="1" xfId="0" applyNumberFormat="1" applyFont="1" applyFill="1" applyBorder="1" applyAlignment="1" applyProtection="1">
      <alignment horizontal="center"/>
      <protection hidden="1"/>
    </xf>
    <xf numFmtId="1" fontId="12" fillId="0" borderId="2" xfId="0" applyNumberFormat="1" applyFont="1" applyFill="1" applyBorder="1" applyAlignment="1" applyProtection="1">
      <alignment horizontal="center"/>
      <protection hidden="1"/>
    </xf>
    <xf numFmtId="1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4" xfId="0" applyFont="1" applyBorder="1" applyAlignment="1">
      <alignment wrapText="1"/>
    </xf>
    <xf numFmtId="1" fontId="12" fillId="0" borderId="14" xfId="0" applyNumberFormat="1" applyFont="1" applyFill="1" applyBorder="1" applyAlignment="1" applyProtection="1">
      <alignment horizontal="center"/>
      <protection hidden="1"/>
    </xf>
    <xf numFmtId="166" fontId="13" fillId="0" borderId="4" xfId="2" applyNumberFormat="1" applyFont="1" applyFill="1" applyBorder="1" applyAlignment="1" applyProtection="1">
      <alignment horizontal="center"/>
      <protection hidden="1"/>
    </xf>
    <xf numFmtId="166" fontId="12" fillId="0" borderId="14" xfId="0" applyNumberFormat="1" applyFont="1" applyFill="1" applyBorder="1" applyAlignment="1" applyProtection="1">
      <alignment horizontal="center"/>
      <protection hidden="1"/>
    </xf>
    <xf numFmtId="2" fontId="12" fillId="0" borderId="4" xfId="0" applyNumberFormat="1" applyFont="1" applyFill="1" applyBorder="1"/>
    <xf numFmtId="0" fontId="12" fillId="0" borderId="1" xfId="0" applyFont="1" applyFill="1" applyBorder="1"/>
    <xf numFmtId="0" fontId="12" fillId="0" borderId="4" xfId="0" applyFont="1" applyFill="1" applyBorder="1" applyAlignment="1">
      <alignment wrapText="1"/>
    </xf>
    <xf numFmtId="0" fontId="12" fillId="0" borderId="0" xfId="0" applyFont="1" applyFill="1"/>
    <xf numFmtId="1" fontId="12" fillId="0" borderId="4" xfId="0" applyNumberFormat="1" applyFont="1" applyBorder="1"/>
    <xf numFmtId="0" fontId="12" fillId="0" borderId="0" xfId="0" applyFont="1" applyFill="1" applyBorder="1" applyAlignment="1">
      <alignment horizontal="left" vertical="top" wrapText="1"/>
    </xf>
    <xf numFmtId="0" fontId="12" fillId="0" borderId="4" xfId="0" applyFont="1" applyBorder="1"/>
    <xf numFmtId="0" fontId="12" fillId="0" borderId="1" xfId="0" applyFont="1" applyBorder="1" applyAlignment="1">
      <alignment horizontal="center"/>
    </xf>
    <xf numFmtId="1" fontId="12" fillId="0" borderId="1" xfId="0" applyNumberFormat="1" applyFont="1" applyBorder="1"/>
    <xf numFmtId="0" fontId="12" fillId="0" borderId="0" xfId="0" applyFont="1" applyBorder="1"/>
    <xf numFmtId="1" fontId="12" fillId="7" borderId="4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2" fontId="12" fillId="0" borderId="2" xfId="0" applyNumberFormat="1" applyFont="1" applyBorder="1"/>
    <xf numFmtId="1" fontId="12" fillId="0" borderId="14" xfId="0" applyNumberFormat="1" applyFont="1" applyFill="1" applyBorder="1" applyAlignment="1">
      <alignment horizontal="center"/>
    </xf>
    <xf numFmtId="0" fontId="12" fillId="0" borderId="2" xfId="0" applyFont="1" applyFill="1" applyBorder="1" applyAlignment="1" applyProtection="1">
      <alignment horizontal="left" vertical="top"/>
      <protection locked="0"/>
    </xf>
    <xf numFmtId="1" fontId="12" fillId="0" borderId="1" xfId="0" applyNumberFormat="1" applyFont="1" applyFill="1" applyBorder="1"/>
    <xf numFmtId="1" fontId="12" fillId="0" borderId="2" xfId="0" applyNumberFormat="1" applyFont="1" applyFill="1" applyBorder="1"/>
    <xf numFmtId="1" fontId="12" fillId="0" borderId="4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/>
    <xf numFmtId="165" fontId="12" fillId="0" borderId="2" xfId="0" applyNumberFormat="1" applyFont="1" applyBorder="1" applyAlignment="1" applyProtection="1">
      <alignment horizontal="left"/>
      <protection hidden="1"/>
    </xf>
    <xf numFmtId="166" fontId="13" fillId="0" borderId="4" xfId="0" applyNumberFormat="1" applyFont="1" applyFill="1" applyBorder="1" applyAlignment="1" applyProtection="1">
      <alignment horizontal="center"/>
      <protection hidden="1"/>
    </xf>
    <xf numFmtId="0" fontId="12" fillId="0" borderId="2" xfId="0" applyFont="1" applyBorder="1"/>
    <xf numFmtId="166" fontId="13" fillId="0" borderId="4" xfId="2" applyNumberFormat="1" applyFont="1" applyFill="1" applyBorder="1" applyAlignment="1" applyProtection="1">
      <alignment horizontal="left"/>
      <protection hidden="1"/>
    </xf>
    <xf numFmtId="0" fontId="14" fillId="0" borderId="2" xfId="0" applyFont="1" applyBorder="1"/>
    <xf numFmtId="0" fontId="12" fillId="0" borderId="2" xfId="0" applyFont="1" applyBorder="1" applyAlignment="1">
      <alignment horizontal="left"/>
    </xf>
    <xf numFmtId="2" fontId="12" fillId="0" borderId="2" xfId="0" applyNumberFormat="1" applyFont="1" applyFill="1" applyBorder="1"/>
    <xf numFmtId="1" fontId="12" fillId="0" borderId="4" xfId="0" applyNumberFormat="1" applyFont="1" applyBorder="1" applyAlignment="1">
      <alignment horizontal="center"/>
    </xf>
    <xf numFmtId="1" fontId="12" fillId="0" borderId="0" xfId="0" applyNumberFormat="1" applyFont="1" applyFill="1" applyBorder="1" applyAlignment="1" applyProtection="1">
      <alignment horizontal="center"/>
      <protection hidden="1"/>
    </xf>
    <xf numFmtId="0" fontId="12" fillId="0" borderId="4" xfId="0" applyFont="1" applyFill="1" applyBorder="1"/>
    <xf numFmtId="1" fontId="12" fillId="7" borderId="0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left" vertical="top" wrapText="1"/>
    </xf>
    <xf numFmtId="1" fontId="12" fillId="0" borderId="0" xfId="0" applyNumberFormat="1" applyFont="1" applyFill="1" applyBorder="1"/>
    <xf numFmtId="1" fontId="15" fillId="0" borderId="4" xfId="1" applyNumberFormat="1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" fontId="12" fillId="0" borderId="0" xfId="0" applyNumberFormat="1" applyFont="1"/>
    <xf numFmtId="1" fontId="12" fillId="0" borderId="0" xfId="0" applyNumberFormat="1" applyFont="1" applyBorder="1"/>
    <xf numFmtId="1" fontId="12" fillId="0" borderId="0" xfId="0" applyNumberFormat="1" applyFont="1" applyAlignment="1">
      <alignment horizontal="center" vertical="center"/>
    </xf>
    <xf numFmtId="0" fontId="12" fillId="18" borderId="4" xfId="0" applyFont="1" applyFill="1" applyBorder="1" applyAlignment="1">
      <alignment horizontal="center"/>
    </xf>
    <xf numFmtId="166" fontId="0" fillId="0" borderId="17" xfId="0" applyNumberFormat="1" applyFont="1" applyFill="1" applyBorder="1" applyAlignment="1" applyProtection="1">
      <alignment horizontal="center"/>
      <protection hidden="1"/>
    </xf>
    <xf numFmtId="166" fontId="0" fillId="0" borderId="4" xfId="0" applyNumberFormat="1" applyFont="1" applyFill="1" applyBorder="1" applyAlignment="1" applyProtection="1">
      <alignment horizontal="left"/>
      <protection hidden="1"/>
    </xf>
    <xf numFmtId="166" fontId="0" fillId="0" borderId="2" xfId="0" applyNumberFormat="1" applyFont="1" applyFill="1" applyBorder="1" applyAlignment="1" applyProtection="1">
      <alignment horizontal="center"/>
      <protection hidden="1"/>
    </xf>
    <xf numFmtId="166" fontId="0" fillId="0" borderId="4" xfId="0" applyNumberFormat="1" applyFont="1" applyFill="1" applyBorder="1" applyAlignment="1" applyProtection="1">
      <alignment horizontal="center"/>
      <protection hidden="1"/>
    </xf>
    <xf numFmtId="0" fontId="12" fillId="0" borderId="14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Texte explicatif" xfId="1" builtinId="53" customBuiltin="1"/>
  </cellStyles>
  <dxfs count="18">
    <dxf>
      <fill>
        <patternFill patternType="solid">
          <fgColor indexed="52"/>
          <bgColor indexed="53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13"/>
          <bgColor indexed="51"/>
        </patternFill>
      </fill>
    </dxf>
    <dxf>
      <fill>
        <patternFill patternType="solid">
          <fgColor indexed="52"/>
          <bgColor indexed="53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13"/>
          <bgColor indexed="51"/>
        </patternFill>
      </fill>
    </dxf>
    <dxf>
      <fill>
        <patternFill patternType="solid">
          <fgColor indexed="52"/>
          <bgColor indexed="53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13"/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57"/>
  <sheetViews>
    <sheetView tabSelected="1" topLeftCell="A7" zoomScale="80" zoomScaleNormal="80" workbookViewId="0">
      <pane xSplit="1" topLeftCell="B1" activePane="topRight" state="frozen"/>
      <selection pane="topRight" activeCell="C32" sqref="C32"/>
    </sheetView>
  </sheetViews>
  <sheetFormatPr baseColWidth="10" defaultColWidth="9.1796875" defaultRowHeight="12.5" x14ac:dyDescent="0.25"/>
  <cols>
    <col min="1" max="1" width="24" style="101" bestFit="1" customWidth="1"/>
    <col min="2" max="2" width="5.54296875" style="103" bestFit="1" customWidth="1"/>
    <col min="3" max="3" width="5.90625" style="103" customWidth="1"/>
    <col min="4" max="4" width="6.1796875" style="101" customWidth="1"/>
    <col min="5" max="5" width="5.453125" style="103" customWidth="1"/>
    <col min="6" max="7" width="5.08984375" style="154" bestFit="1" customWidth="1"/>
    <col min="8" max="8" width="7.453125" style="155"/>
    <col min="9" max="9" width="8.08984375" style="154" bestFit="1" customWidth="1"/>
    <col min="10" max="10" width="6.1796875" style="155" bestFit="1" customWidth="1"/>
    <col min="11" max="11" width="6.08984375" style="155" bestFit="1" customWidth="1"/>
    <col min="12" max="12" width="7.6328125" style="155" bestFit="1" customWidth="1"/>
    <col min="13" max="13" width="7.7265625" style="154" bestFit="1" customWidth="1"/>
    <col min="14" max="14" width="5.08984375" style="154" bestFit="1" customWidth="1"/>
    <col min="15" max="15" width="5.90625" style="155" bestFit="1" customWidth="1"/>
    <col min="16" max="16" width="9.54296875" style="156" bestFit="1" customWidth="1"/>
    <col min="17" max="17" width="7.453125" style="154" bestFit="1" customWidth="1"/>
    <col min="18" max="18" width="7.7265625" style="154" bestFit="1" customWidth="1"/>
    <col min="19" max="19" width="8.1796875" style="157" bestFit="1" customWidth="1"/>
    <col min="20" max="20" width="6.36328125" style="154" bestFit="1" customWidth="1"/>
    <col min="21" max="21" width="8.1796875" style="155" customWidth="1"/>
    <col min="22" max="22" width="20.26953125" style="155" customWidth="1"/>
    <col min="23" max="23" width="1.81640625" style="101" customWidth="1"/>
    <col min="24" max="24" width="2.1796875" style="101" customWidth="1"/>
    <col min="25" max="25" width="8.08984375" style="103" bestFit="1" customWidth="1"/>
    <col min="26" max="26" width="6.08984375" style="103" bestFit="1" customWidth="1"/>
    <col min="27" max="27" width="5.08984375" style="103" bestFit="1" customWidth="1"/>
    <col min="28" max="28" width="7.6328125" style="103" bestFit="1" customWidth="1"/>
    <col min="29" max="29" width="7.7265625" style="103" bestFit="1" customWidth="1"/>
    <col min="30" max="30" width="4.26953125" style="103" bestFit="1" customWidth="1"/>
    <col min="31" max="31" width="5.90625" style="103" bestFit="1" customWidth="1"/>
    <col min="32" max="32" width="9.54296875" style="103" bestFit="1" customWidth="1"/>
    <col min="33" max="33" width="7.453125" style="103" bestFit="1" customWidth="1"/>
    <col min="34" max="34" width="7.7265625" style="103" bestFit="1" customWidth="1"/>
    <col min="35" max="35" width="8.1796875" style="103" bestFit="1" customWidth="1"/>
    <col min="36" max="36" width="6.36328125" style="103" bestFit="1" customWidth="1"/>
    <col min="37" max="37" width="3" style="103" customWidth="1"/>
    <col min="38" max="38" width="3.26953125" style="103" customWidth="1"/>
    <col min="39" max="39" width="9" style="101"/>
    <col min="40" max="40" width="5.26953125" style="103" customWidth="1"/>
    <col min="41" max="41" width="11.26953125" style="103" bestFit="1" customWidth="1"/>
    <col min="42" max="42" width="10.26953125" style="103" customWidth="1"/>
    <col min="43" max="43" width="12.81640625" style="103" customWidth="1"/>
    <col min="44" max="49" width="2" style="103" bestFit="1" customWidth="1"/>
    <col min="50" max="1025" width="11.26953125" style="101"/>
    <col min="1026" max="16384" width="9.1796875" style="101"/>
  </cols>
  <sheetData>
    <row r="1" spans="1:1025" s="79" customFormat="1" ht="46" x14ac:dyDescent="0.25">
      <c r="A1" s="73" t="s">
        <v>0</v>
      </c>
      <c r="B1" s="74" t="s">
        <v>1</v>
      </c>
      <c r="C1" s="74" t="s">
        <v>201</v>
      </c>
      <c r="D1" s="74" t="s">
        <v>2</v>
      </c>
      <c r="E1" s="74" t="s">
        <v>3</v>
      </c>
      <c r="F1" s="75" t="s">
        <v>4</v>
      </c>
      <c r="G1" s="76" t="s">
        <v>92</v>
      </c>
      <c r="H1" s="76" t="s">
        <v>5</v>
      </c>
      <c r="I1" s="76" t="s">
        <v>156</v>
      </c>
      <c r="J1" s="76" t="s">
        <v>157</v>
      </c>
      <c r="K1" s="77" t="s">
        <v>93</v>
      </c>
      <c r="L1" s="76" t="s">
        <v>158</v>
      </c>
      <c r="M1" s="76" t="s">
        <v>159</v>
      </c>
      <c r="N1" s="76" t="s">
        <v>161</v>
      </c>
      <c r="O1" s="76" t="s">
        <v>160</v>
      </c>
      <c r="P1" s="76" t="s">
        <v>162</v>
      </c>
      <c r="Q1" s="76" t="s">
        <v>170</v>
      </c>
      <c r="R1" s="77" t="s">
        <v>198</v>
      </c>
      <c r="S1" s="76" t="s">
        <v>200</v>
      </c>
      <c r="T1" s="78" t="s">
        <v>203</v>
      </c>
      <c r="W1" s="80"/>
      <c r="Y1" s="76" t="s">
        <v>82</v>
      </c>
      <c r="Z1" s="76" t="s">
        <v>87</v>
      </c>
      <c r="AA1" s="76" t="s">
        <v>6</v>
      </c>
      <c r="AB1" s="76" t="s">
        <v>7</v>
      </c>
      <c r="AC1" s="76" t="s">
        <v>8</v>
      </c>
      <c r="AD1" s="76" t="s">
        <v>9</v>
      </c>
      <c r="AE1" s="76" t="s">
        <v>90</v>
      </c>
      <c r="AF1" s="76" t="s">
        <v>10</v>
      </c>
      <c r="AG1" s="76" t="s">
        <v>91</v>
      </c>
      <c r="AH1" s="76" t="s">
        <v>11</v>
      </c>
      <c r="AI1" s="76" t="s">
        <v>12</v>
      </c>
      <c r="AJ1" s="81" t="s">
        <v>88</v>
      </c>
      <c r="AK1" s="82"/>
      <c r="AL1" s="82"/>
      <c r="AM1" s="83"/>
      <c r="AO1" s="84" t="s">
        <v>13</v>
      </c>
    </row>
    <row r="2" spans="1:1025" x14ac:dyDescent="0.25">
      <c r="A2" s="85" t="s">
        <v>14</v>
      </c>
      <c r="B2" s="86">
        <v>1</v>
      </c>
      <c r="C2" s="158">
        <v>1</v>
      </c>
      <c r="D2" s="88"/>
      <c r="E2" s="89" t="s">
        <v>95</v>
      </c>
      <c r="F2" s="90">
        <f t="shared" ref="F2:F33" si="0">G2/4000*1000</f>
        <v>1000</v>
      </c>
      <c r="G2" s="90">
        <f t="shared" ref="G2:G33" si="1">H2-(SUM(AO2:AW2))</f>
        <v>4000</v>
      </c>
      <c r="H2" s="91">
        <f t="shared" ref="H2:H33" si="2">SUM(I2:V2)</f>
        <v>6538.5106438248222</v>
      </c>
      <c r="I2" s="92">
        <v>1000</v>
      </c>
      <c r="J2" s="93"/>
      <c r="K2" s="89"/>
      <c r="L2" s="94">
        <v>1000</v>
      </c>
      <c r="M2" s="93"/>
      <c r="N2" s="95">
        <v>812.02653025051109</v>
      </c>
      <c r="O2" s="93"/>
      <c r="P2" s="96">
        <v>1000</v>
      </c>
      <c r="Q2" s="96">
        <v>1000</v>
      </c>
      <c r="R2" s="97"/>
      <c r="S2" s="98">
        <v>1000</v>
      </c>
      <c r="T2" s="161">
        <v>726.48411357431132</v>
      </c>
      <c r="U2" s="99"/>
      <c r="V2" s="100"/>
      <c r="X2" s="102"/>
      <c r="Y2" s="103">
        <f t="shared" ref="Y2:Y42" si="3">IF(I2&gt;0,1,0)</f>
        <v>1</v>
      </c>
      <c r="Z2" s="103">
        <f t="shared" ref="Z2:Z42" si="4">IF(J2&gt;0,1,0)</f>
        <v>0</v>
      </c>
      <c r="AA2" s="103">
        <f t="shared" ref="AA2:AA42" si="5">IF(K2&gt;0,1,0)</f>
        <v>0</v>
      </c>
      <c r="AB2" s="103">
        <f t="shared" ref="AB2:AB42" si="6">IF(L2&gt;0,1,0)</f>
        <v>1</v>
      </c>
      <c r="AC2" s="103">
        <f t="shared" ref="AC2:AC42" si="7">IF(M2&gt;0,1,0)</f>
        <v>0</v>
      </c>
      <c r="AD2" s="103">
        <f t="shared" ref="AD2:AD42" si="8">IF(N2&gt;0,1,0)</f>
        <v>1</v>
      </c>
      <c r="AE2" s="103">
        <f t="shared" ref="AE2:AE42" si="9">IF(O2&gt;0,1,0)</f>
        <v>0</v>
      </c>
      <c r="AF2" s="103">
        <f t="shared" ref="AF2:AF42" si="10">IF(P2&gt;0,1,0)</f>
        <v>1</v>
      </c>
      <c r="AG2" s="103">
        <f t="shared" ref="AG2:AG42" si="11">IF(Q2&gt;0,1,0)</f>
        <v>1</v>
      </c>
      <c r="AH2" s="103">
        <f t="shared" ref="AH2:AH42" si="12">IF(R2&gt;0,1,0)</f>
        <v>0</v>
      </c>
      <c r="AI2" s="103">
        <f t="shared" ref="AI2:AI42" si="13">IF(S2&gt;0,1,0)</f>
        <v>1</v>
      </c>
      <c r="AJ2" s="103">
        <f t="shared" ref="AJ2:AJ42" si="14">IF(T2&gt;0,1,0)</f>
        <v>1</v>
      </c>
      <c r="AK2" s="104"/>
      <c r="AN2" s="103">
        <f t="shared" ref="AN2:AN30" si="15">SUM(Y2:AL2)</f>
        <v>7</v>
      </c>
      <c r="AO2" s="103">
        <f t="shared" ref="AO2:AO33" si="16">IF($AN2&gt;4,SMALL($I2:$V2,1),0)</f>
        <v>726.48411357431132</v>
      </c>
      <c r="AP2" s="103">
        <f t="shared" ref="AP2:AP33" si="17">IF($AN2&gt;5,SMALL($I2:$V2,2),0)</f>
        <v>812.02653025051109</v>
      </c>
      <c r="AQ2" s="103">
        <f t="shared" ref="AQ2:AQ33" si="18">IF($AN2&gt;6,SMALL($I2:$V2,3),0)</f>
        <v>1000</v>
      </c>
      <c r="AR2" s="103">
        <f t="shared" ref="AR2:AR33" si="19">IF($AN2&gt;7,SMALL($I2:$V2,4),0)</f>
        <v>0</v>
      </c>
      <c r="AS2" s="103">
        <f t="shared" ref="AS2:AS33" si="20">IF($AN2&gt;8,SMALL($I2:$V2,5),0)</f>
        <v>0</v>
      </c>
      <c r="AT2" s="103">
        <f t="shared" ref="AT2:AT33" si="21">IF($AN2&gt;9,SMALL($I2:$V2,6),0)</f>
        <v>0</v>
      </c>
      <c r="AU2" s="103">
        <f t="shared" ref="AU2:AU33" si="22">IF($AN2&gt;10,SMALL($I2:$V2,7),0)</f>
        <v>0</v>
      </c>
      <c r="AV2" s="103">
        <f t="shared" ref="AV2:AV45" si="23">IF($AN2&gt;11,SMALL($J2:$V2,8),0)</f>
        <v>0</v>
      </c>
      <c r="AW2" s="103">
        <f t="shared" ref="AW2:AW45" si="24">IF($AN2&gt;12,SMALL($J2:$V2,9),0)</f>
        <v>0</v>
      </c>
    </row>
    <row r="3" spans="1:1025" x14ac:dyDescent="0.25">
      <c r="A3" s="85" t="s">
        <v>27</v>
      </c>
      <c r="B3" s="105">
        <v>2</v>
      </c>
      <c r="C3" s="158">
        <v>2</v>
      </c>
      <c r="D3" s="88"/>
      <c r="E3" s="89" t="s">
        <v>95</v>
      </c>
      <c r="F3" s="90">
        <f t="shared" si="0"/>
        <v>985.5</v>
      </c>
      <c r="G3" s="90">
        <f t="shared" si="1"/>
        <v>3942</v>
      </c>
      <c r="H3" s="91">
        <f t="shared" si="2"/>
        <v>5799.1427966444307</v>
      </c>
      <c r="I3" s="106">
        <v>931.31728283599011</v>
      </c>
      <c r="J3" s="92"/>
      <c r="K3" s="89"/>
      <c r="L3" s="94">
        <v>968</v>
      </c>
      <c r="M3" s="93"/>
      <c r="N3" s="95">
        <v>1000</v>
      </c>
      <c r="O3" s="107">
        <v>974</v>
      </c>
      <c r="P3" s="92"/>
      <c r="Q3" s="96">
        <v>925.82551380844063</v>
      </c>
      <c r="R3" s="97"/>
      <c r="S3" s="108"/>
      <c r="T3" s="161">
        <v>1000</v>
      </c>
      <c r="U3" s="99"/>
      <c r="V3" s="100"/>
      <c r="X3" s="102"/>
      <c r="Y3" s="103">
        <f t="shared" si="3"/>
        <v>1</v>
      </c>
      <c r="Z3" s="103">
        <f t="shared" si="4"/>
        <v>0</v>
      </c>
      <c r="AA3" s="103">
        <f t="shared" si="5"/>
        <v>0</v>
      </c>
      <c r="AB3" s="103">
        <f t="shared" si="6"/>
        <v>1</v>
      </c>
      <c r="AC3" s="103">
        <f t="shared" si="7"/>
        <v>0</v>
      </c>
      <c r="AD3" s="103">
        <f t="shared" si="8"/>
        <v>1</v>
      </c>
      <c r="AE3" s="103">
        <f t="shared" si="9"/>
        <v>1</v>
      </c>
      <c r="AF3" s="103">
        <f t="shared" si="10"/>
        <v>0</v>
      </c>
      <c r="AG3" s="103">
        <f t="shared" si="11"/>
        <v>1</v>
      </c>
      <c r="AH3" s="103">
        <f t="shared" si="12"/>
        <v>0</v>
      </c>
      <c r="AI3" s="103">
        <f t="shared" si="13"/>
        <v>0</v>
      </c>
      <c r="AJ3" s="103">
        <f t="shared" si="14"/>
        <v>1</v>
      </c>
      <c r="AK3" s="104"/>
      <c r="AN3" s="103">
        <f t="shared" si="15"/>
        <v>6</v>
      </c>
      <c r="AO3" s="103">
        <f t="shared" si="16"/>
        <v>925.82551380844063</v>
      </c>
      <c r="AP3" s="103">
        <f t="shared" si="17"/>
        <v>931.31728283599011</v>
      </c>
      <c r="AQ3" s="103">
        <f t="shared" si="18"/>
        <v>0</v>
      </c>
      <c r="AR3" s="103">
        <f t="shared" si="19"/>
        <v>0</v>
      </c>
      <c r="AS3" s="103">
        <f t="shared" si="20"/>
        <v>0</v>
      </c>
      <c r="AT3" s="103">
        <f t="shared" si="21"/>
        <v>0</v>
      </c>
      <c r="AU3" s="103">
        <f t="shared" si="22"/>
        <v>0</v>
      </c>
      <c r="AV3" s="103">
        <f t="shared" si="23"/>
        <v>0</v>
      </c>
      <c r="AW3" s="103">
        <f t="shared" si="24"/>
        <v>0</v>
      </c>
    </row>
    <row r="4" spans="1:1025" x14ac:dyDescent="0.25">
      <c r="A4" s="85" t="s">
        <v>28</v>
      </c>
      <c r="B4" s="110">
        <v>3</v>
      </c>
      <c r="C4" s="158">
        <v>3</v>
      </c>
      <c r="D4" s="88"/>
      <c r="E4" s="89" t="s">
        <v>95</v>
      </c>
      <c r="F4" s="90">
        <f t="shared" si="0"/>
        <v>964.5913808132135</v>
      </c>
      <c r="G4" s="90">
        <f t="shared" si="1"/>
        <v>3858.365523252854</v>
      </c>
      <c r="H4" s="91">
        <f t="shared" si="2"/>
        <v>3858.365523252854</v>
      </c>
      <c r="I4" s="93"/>
      <c r="J4" s="111">
        <v>1000</v>
      </c>
      <c r="K4" s="89"/>
      <c r="L4" s="112"/>
      <c r="M4" s="93"/>
      <c r="N4" s="95">
        <v>972.90146836178008</v>
      </c>
      <c r="O4" s="93"/>
      <c r="P4" s="92"/>
      <c r="Q4" s="96">
        <v>936.03568341027972</v>
      </c>
      <c r="R4" s="97"/>
      <c r="S4" s="113">
        <v>949.428371480794</v>
      </c>
      <c r="T4" s="94"/>
      <c r="U4" s="99"/>
      <c r="V4" s="100"/>
      <c r="X4" s="102"/>
      <c r="Y4" s="103">
        <f t="shared" si="3"/>
        <v>0</v>
      </c>
      <c r="Z4" s="103">
        <f t="shared" si="4"/>
        <v>1</v>
      </c>
      <c r="AA4" s="103">
        <f t="shared" si="5"/>
        <v>0</v>
      </c>
      <c r="AB4" s="103">
        <f t="shared" si="6"/>
        <v>0</v>
      </c>
      <c r="AC4" s="103">
        <f t="shared" si="7"/>
        <v>0</v>
      </c>
      <c r="AD4" s="103">
        <f t="shared" si="8"/>
        <v>1</v>
      </c>
      <c r="AE4" s="103">
        <f t="shared" si="9"/>
        <v>0</v>
      </c>
      <c r="AF4" s="103">
        <f t="shared" si="10"/>
        <v>0</v>
      </c>
      <c r="AG4" s="103">
        <f t="shared" si="11"/>
        <v>1</v>
      </c>
      <c r="AH4" s="103">
        <f t="shared" si="12"/>
        <v>0</v>
      </c>
      <c r="AI4" s="103">
        <f t="shared" si="13"/>
        <v>1</v>
      </c>
      <c r="AJ4" s="103">
        <f t="shared" si="14"/>
        <v>0</v>
      </c>
      <c r="AK4" s="104"/>
      <c r="AN4" s="103">
        <f t="shared" si="15"/>
        <v>4</v>
      </c>
      <c r="AO4" s="103">
        <f t="shared" si="16"/>
        <v>0</v>
      </c>
      <c r="AP4" s="103">
        <f t="shared" si="17"/>
        <v>0</v>
      </c>
      <c r="AQ4" s="103">
        <f t="shared" si="18"/>
        <v>0</v>
      </c>
      <c r="AR4" s="103">
        <f t="shared" si="19"/>
        <v>0</v>
      </c>
      <c r="AS4" s="103">
        <f t="shared" si="20"/>
        <v>0</v>
      </c>
      <c r="AT4" s="103">
        <f t="shared" si="21"/>
        <v>0</v>
      </c>
      <c r="AU4" s="103">
        <f t="shared" si="22"/>
        <v>0</v>
      </c>
      <c r="AV4" s="103">
        <f t="shared" si="23"/>
        <v>0</v>
      </c>
      <c r="AW4" s="103">
        <f t="shared" si="24"/>
        <v>0</v>
      </c>
    </row>
    <row r="5" spans="1:1025" x14ac:dyDescent="0.25">
      <c r="A5" s="85" t="s">
        <v>21</v>
      </c>
      <c r="B5" s="114">
        <v>4</v>
      </c>
      <c r="C5" s="158">
        <v>4</v>
      </c>
      <c r="D5" s="88"/>
      <c r="E5" s="115"/>
      <c r="F5" s="90">
        <f t="shared" si="0"/>
        <v>955.37681442107282</v>
      </c>
      <c r="G5" s="90">
        <f t="shared" si="1"/>
        <v>3821.5072576842913</v>
      </c>
      <c r="H5" s="91">
        <f t="shared" si="2"/>
        <v>5634.8503518261023</v>
      </c>
      <c r="I5" s="111">
        <v>908.05037617151856</v>
      </c>
      <c r="J5" s="111">
        <v>905.29271797029264</v>
      </c>
      <c r="K5" s="92"/>
      <c r="L5" s="94">
        <v>920</v>
      </c>
      <c r="M5" s="93"/>
      <c r="N5" s="95">
        <v>939.96966212285099</v>
      </c>
      <c r="O5" s="116">
        <v>1000</v>
      </c>
      <c r="P5" s="117"/>
      <c r="Q5" s="111"/>
      <c r="R5" s="97"/>
      <c r="S5" s="113">
        <v>961.5375955614403</v>
      </c>
      <c r="T5" s="94"/>
      <c r="U5" s="99"/>
      <c r="V5" s="100"/>
      <c r="X5" s="102"/>
      <c r="Y5" s="103">
        <f t="shared" si="3"/>
        <v>1</v>
      </c>
      <c r="Z5" s="103">
        <f t="shared" si="4"/>
        <v>1</v>
      </c>
      <c r="AA5" s="103">
        <f t="shared" si="5"/>
        <v>0</v>
      </c>
      <c r="AB5" s="103">
        <f t="shared" si="6"/>
        <v>1</v>
      </c>
      <c r="AC5" s="103">
        <f t="shared" si="7"/>
        <v>0</v>
      </c>
      <c r="AD5" s="103">
        <f t="shared" si="8"/>
        <v>1</v>
      </c>
      <c r="AE5" s="103">
        <f t="shared" si="9"/>
        <v>1</v>
      </c>
      <c r="AF5" s="103">
        <f t="shared" si="10"/>
        <v>0</v>
      </c>
      <c r="AG5" s="103">
        <f t="shared" si="11"/>
        <v>0</v>
      </c>
      <c r="AH5" s="103">
        <f t="shared" si="12"/>
        <v>0</v>
      </c>
      <c r="AI5" s="103">
        <f t="shared" si="13"/>
        <v>1</v>
      </c>
      <c r="AJ5" s="103">
        <f t="shared" si="14"/>
        <v>0</v>
      </c>
      <c r="AK5" s="104"/>
      <c r="AN5" s="103">
        <f t="shared" si="15"/>
        <v>6</v>
      </c>
      <c r="AO5" s="103">
        <f t="shared" si="16"/>
        <v>905.29271797029264</v>
      </c>
      <c r="AP5" s="103">
        <f t="shared" si="17"/>
        <v>908.05037617151856</v>
      </c>
      <c r="AQ5" s="103">
        <f t="shared" si="18"/>
        <v>0</v>
      </c>
      <c r="AR5" s="103">
        <f t="shared" si="19"/>
        <v>0</v>
      </c>
      <c r="AS5" s="103">
        <f t="shared" si="20"/>
        <v>0</v>
      </c>
      <c r="AT5" s="103">
        <f t="shared" si="21"/>
        <v>0</v>
      </c>
      <c r="AU5" s="103">
        <f t="shared" si="22"/>
        <v>0</v>
      </c>
      <c r="AV5" s="103">
        <f t="shared" si="23"/>
        <v>0</v>
      </c>
      <c r="AW5" s="103">
        <f t="shared" si="24"/>
        <v>0</v>
      </c>
    </row>
    <row r="6" spans="1:1025" x14ac:dyDescent="0.25">
      <c r="A6" s="85" t="s">
        <v>15</v>
      </c>
      <c r="B6" s="114">
        <v>5</v>
      </c>
      <c r="C6" s="158">
        <v>5</v>
      </c>
      <c r="D6" s="88"/>
      <c r="E6" s="89" t="s">
        <v>95</v>
      </c>
      <c r="F6" s="90">
        <f t="shared" si="0"/>
        <v>948.51558874234422</v>
      </c>
      <c r="G6" s="90">
        <f t="shared" si="1"/>
        <v>3794.0623549693769</v>
      </c>
      <c r="H6" s="91">
        <f t="shared" si="2"/>
        <v>3794.0623549693769</v>
      </c>
      <c r="I6" s="93"/>
      <c r="J6" s="111">
        <v>937.179300210836</v>
      </c>
      <c r="K6" s="89"/>
      <c r="L6" s="112"/>
      <c r="M6" s="93"/>
      <c r="N6" s="118">
        <v>899.47759386924167</v>
      </c>
      <c r="O6" s="93"/>
      <c r="P6" s="119">
        <v>985.1316948786789</v>
      </c>
      <c r="Q6" s="111"/>
      <c r="R6" s="97"/>
      <c r="S6" s="113">
        <v>972.27376601062031</v>
      </c>
      <c r="T6" s="94"/>
      <c r="U6" s="99"/>
      <c r="V6" s="100"/>
      <c r="X6" s="102"/>
      <c r="Y6" s="103">
        <f t="shared" si="3"/>
        <v>0</v>
      </c>
      <c r="Z6" s="103">
        <f t="shared" si="4"/>
        <v>1</v>
      </c>
      <c r="AA6" s="103">
        <f t="shared" si="5"/>
        <v>0</v>
      </c>
      <c r="AB6" s="103">
        <f t="shared" si="6"/>
        <v>0</v>
      </c>
      <c r="AC6" s="103">
        <f t="shared" si="7"/>
        <v>0</v>
      </c>
      <c r="AD6" s="103">
        <f t="shared" si="8"/>
        <v>1</v>
      </c>
      <c r="AE6" s="103">
        <f t="shared" si="9"/>
        <v>0</v>
      </c>
      <c r="AF6" s="103">
        <f t="shared" si="10"/>
        <v>1</v>
      </c>
      <c r="AG6" s="103">
        <f t="shared" si="11"/>
        <v>0</v>
      </c>
      <c r="AH6" s="103">
        <f t="shared" si="12"/>
        <v>0</v>
      </c>
      <c r="AI6" s="103">
        <f t="shared" si="13"/>
        <v>1</v>
      </c>
      <c r="AJ6" s="103">
        <f t="shared" si="14"/>
        <v>0</v>
      </c>
      <c r="AK6" s="104"/>
      <c r="AN6" s="103">
        <f t="shared" si="15"/>
        <v>4</v>
      </c>
      <c r="AO6" s="103">
        <f t="shared" si="16"/>
        <v>0</v>
      </c>
      <c r="AP6" s="103">
        <f t="shared" si="17"/>
        <v>0</v>
      </c>
      <c r="AQ6" s="103">
        <f t="shared" si="18"/>
        <v>0</v>
      </c>
      <c r="AR6" s="103">
        <f t="shared" si="19"/>
        <v>0</v>
      </c>
      <c r="AS6" s="103">
        <f t="shared" si="20"/>
        <v>0</v>
      </c>
      <c r="AT6" s="103">
        <f t="shared" si="21"/>
        <v>0</v>
      </c>
      <c r="AU6" s="103">
        <f t="shared" si="22"/>
        <v>0</v>
      </c>
      <c r="AV6" s="103">
        <f t="shared" si="23"/>
        <v>0</v>
      </c>
      <c r="AW6" s="103">
        <f t="shared" si="24"/>
        <v>0</v>
      </c>
    </row>
    <row r="7" spans="1:1025" x14ac:dyDescent="0.25">
      <c r="A7" s="120" t="s">
        <v>18</v>
      </c>
      <c r="B7" s="114">
        <v>6</v>
      </c>
      <c r="C7" s="158">
        <v>6</v>
      </c>
      <c r="D7" s="121"/>
      <c r="E7" s="89"/>
      <c r="F7" s="93">
        <f t="shared" si="0"/>
        <v>936.92471535766003</v>
      </c>
      <c r="G7" s="93">
        <f t="shared" si="1"/>
        <v>3747.6988614306401</v>
      </c>
      <c r="H7" s="92">
        <f t="shared" si="2"/>
        <v>5921.0538266977119</v>
      </c>
      <c r="I7" s="92"/>
      <c r="J7" s="93"/>
      <c r="K7" s="89"/>
      <c r="L7" s="94">
        <v>902</v>
      </c>
      <c r="M7" s="107">
        <v>940</v>
      </c>
      <c r="N7" s="95">
        <v>397.49625003989149</v>
      </c>
      <c r="O7" s="93"/>
      <c r="P7" s="119">
        <v>935.52330008423564</v>
      </c>
      <c r="Q7" s="96">
        <v>931.90199014530629</v>
      </c>
      <c r="R7" s="97"/>
      <c r="S7" s="113">
        <v>940.27357120109855</v>
      </c>
      <c r="T7" s="161">
        <v>873.85871522718048</v>
      </c>
      <c r="U7" s="99"/>
      <c r="V7" s="100"/>
      <c r="W7" s="106"/>
      <c r="X7" s="102"/>
      <c r="Y7" s="104">
        <f t="shared" si="3"/>
        <v>0</v>
      </c>
      <c r="Z7" s="104">
        <f t="shared" si="4"/>
        <v>0</v>
      </c>
      <c r="AA7" s="104">
        <f t="shared" si="5"/>
        <v>0</v>
      </c>
      <c r="AB7" s="104">
        <f t="shared" si="6"/>
        <v>1</v>
      </c>
      <c r="AC7" s="103">
        <f t="shared" si="7"/>
        <v>1</v>
      </c>
      <c r="AD7" s="103">
        <f t="shared" si="8"/>
        <v>1</v>
      </c>
      <c r="AE7" s="103">
        <f t="shared" si="9"/>
        <v>0</v>
      </c>
      <c r="AF7" s="103">
        <f t="shared" si="10"/>
        <v>1</v>
      </c>
      <c r="AG7" s="103">
        <f t="shared" si="11"/>
        <v>1</v>
      </c>
      <c r="AH7" s="104">
        <f t="shared" si="12"/>
        <v>0</v>
      </c>
      <c r="AI7" s="103">
        <f t="shared" si="13"/>
        <v>1</v>
      </c>
      <c r="AJ7" s="103">
        <f t="shared" si="14"/>
        <v>1</v>
      </c>
      <c r="AK7" s="104"/>
      <c r="AL7" s="104"/>
      <c r="AM7" s="123"/>
      <c r="AN7" s="104">
        <f t="shared" si="15"/>
        <v>7</v>
      </c>
      <c r="AO7" s="103">
        <f t="shared" si="16"/>
        <v>397.49625003989149</v>
      </c>
      <c r="AP7" s="104">
        <f t="shared" si="17"/>
        <v>873.85871522718048</v>
      </c>
      <c r="AQ7" s="104">
        <f t="shared" si="18"/>
        <v>902</v>
      </c>
      <c r="AR7" s="104">
        <f t="shared" si="19"/>
        <v>0</v>
      </c>
      <c r="AS7" s="104">
        <f t="shared" si="20"/>
        <v>0</v>
      </c>
      <c r="AT7" s="104">
        <f t="shared" si="21"/>
        <v>0</v>
      </c>
      <c r="AU7" s="104">
        <f t="shared" si="22"/>
        <v>0</v>
      </c>
      <c r="AV7" s="104">
        <f t="shared" si="23"/>
        <v>0</v>
      </c>
      <c r="AW7" s="104">
        <f t="shared" si="24"/>
        <v>0</v>
      </c>
    </row>
    <row r="8" spans="1:1025" x14ac:dyDescent="0.25">
      <c r="A8" s="120" t="s">
        <v>19</v>
      </c>
      <c r="B8" s="114">
        <v>7</v>
      </c>
      <c r="C8" s="158">
        <v>7</v>
      </c>
      <c r="D8" s="121"/>
      <c r="E8" s="89" t="s">
        <v>95</v>
      </c>
      <c r="F8" s="93">
        <f t="shared" si="0"/>
        <v>925.09376886669497</v>
      </c>
      <c r="G8" s="93">
        <f t="shared" si="1"/>
        <v>3700.3750754667799</v>
      </c>
      <c r="H8" s="92">
        <f t="shared" si="2"/>
        <v>5837.1113762306813</v>
      </c>
      <c r="I8" s="92"/>
      <c r="J8" s="111">
        <v>328.24403796768337</v>
      </c>
      <c r="K8" s="89"/>
      <c r="L8" s="94">
        <v>904</v>
      </c>
      <c r="M8" s="107">
        <v>914</v>
      </c>
      <c r="N8" s="92"/>
      <c r="O8" s="93"/>
      <c r="P8" s="119">
        <v>915.48225104833875</v>
      </c>
      <c r="Q8" s="96">
        <v>918.78746386847911</v>
      </c>
      <c r="R8" s="97"/>
      <c r="S8" s="113">
        <v>952.10536054996089</v>
      </c>
      <c r="T8" s="161">
        <v>904.49226279621826</v>
      </c>
      <c r="U8" s="99"/>
      <c r="V8" s="100"/>
      <c r="W8" s="123"/>
      <c r="X8" s="102"/>
      <c r="Y8" s="103">
        <f t="shared" si="3"/>
        <v>0</v>
      </c>
      <c r="Z8" s="103">
        <f t="shared" si="4"/>
        <v>1</v>
      </c>
      <c r="AA8" s="103">
        <f t="shared" si="5"/>
        <v>0</v>
      </c>
      <c r="AB8" s="104">
        <f t="shared" si="6"/>
        <v>1</v>
      </c>
      <c r="AC8" s="103">
        <f t="shared" si="7"/>
        <v>1</v>
      </c>
      <c r="AD8" s="103">
        <f t="shared" si="8"/>
        <v>0</v>
      </c>
      <c r="AE8" s="103">
        <f t="shared" si="9"/>
        <v>0</v>
      </c>
      <c r="AF8" s="103">
        <f t="shared" si="10"/>
        <v>1</v>
      </c>
      <c r="AG8" s="103">
        <f t="shared" si="11"/>
        <v>1</v>
      </c>
      <c r="AH8" s="103">
        <f t="shared" si="12"/>
        <v>0</v>
      </c>
      <c r="AI8" s="103">
        <f t="shared" si="13"/>
        <v>1</v>
      </c>
      <c r="AJ8" s="103">
        <f t="shared" si="14"/>
        <v>1</v>
      </c>
      <c r="AK8" s="104"/>
      <c r="AL8" s="104"/>
      <c r="AM8" s="123"/>
      <c r="AN8" s="104">
        <f t="shared" si="15"/>
        <v>7</v>
      </c>
      <c r="AO8" s="104">
        <f t="shared" si="16"/>
        <v>328.24403796768337</v>
      </c>
      <c r="AP8" s="104">
        <f t="shared" si="17"/>
        <v>904</v>
      </c>
      <c r="AQ8" s="104">
        <f t="shared" si="18"/>
        <v>904.49226279621826</v>
      </c>
      <c r="AR8" s="104">
        <f t="shared" si="19"/>
        <v>0</v>
      </c>
      <c r="AS8" s="104">
        <f t="shared" si="20"/>
        <v>0</v>
      </c>
      <c r="AT8" s="104">
        <f t="shared" si="21"/>
        <v>0</v>
      </c>
      <c r="AU8" s="104">
        <f t="shared" si="22"/>
        <v>0</v>
      </c>
      <c r="AV8" s="104">
        <f t="shared" si="23"/>
        <v>0</v>
      </c>
      <c r="AW8" s="104">
        <f t="shared" si="24"/>
        <v>0</v>
      </c>
    </row>
    <row r="9" spans="1:1025" s="123" customFormat="1" x14ac:dyDescent="0.25">
      <c r="A9" s="85" t="s">
        <v>39</v>
      </c>
      <c r="B9" s="114">
        <v>8</v>
      </c>
      <c r="C9" s="158">
        <v>8</v>
      </c>
      <c r="D9" s="88"/>
      <c r="E9" s="93" t="s">
        <v>95</v>
      </c>
      <c r="F9" s="90">
        <f t="shared" si="0"/>
        <v>924.84803743953955</v>
      </c>
      <c r="G9" s="90">
        <f t="shared" si="1"/>
        <v>3699.3921497581582</v>
      </c>
      <c r="H9" s="91">
        <f t="shared" si="2"/>
        <v>3942.1045215519412</v>
      </c>
      <c r="I9" s="111">
        <v>902.34336627300331</v>
      </c>
      <c r="J9" s="111">
        <v>242.71237179378281</v>
      </c>
      <c r="K9" s="93"/>
      <c r="L9" s="94"/>
      <c r="M9" s="93"/>
      <c r="N9" s="95">
        <v>872.34316513608167</v>
      </c>
      <c r="O9" s="107">
        <v>981</v>
      </c>
      <c r="P9" s="96">
        <v>943.70561834907369</v>
      </c>
      <c r="Q9" s="111"/>
      <c r="R9" s="97"/>
      <c r="S9" s="108"/>
      <c r="T9" s="112"/>
      <c r="U9" s="124"/>
      <c r="V9" s="100"/>
      <c r="W9" s="125"/>
      <c r="X9" s="102"/>
      <c r="Y9" s="103">
        <f t="shared" si="3"/>
        <v>1</v>
      </c>
      <c r="Z9" s="103">
        <f t="shared" si="4"/>
        <v>1</v>
      </c>
      <c r="AA9" s="103">
        <f t="shared" si="5"/>
        <v>0</v>
      </c>
      <c r="AB9" s="103">
        <f t="shared" si="6"/>
        <v>0</v>
      </c>
      <c r="AC9" s="103">
        <f t="shared" si="7"/>
        <v>0</v>
      </c>
      <c r="AD9" s="103">
        <f t="shared" si="8"/>
        <v>1</v>
      </c>
      <c r="AE9" s="103">
        <f t="shared" si="9"/>
        <v>1</v>
      </c>
      <c r="AF9" s="103">
        <f t="shared" si="10"/>
        <v>1</v>
      </c>
      <c r="AG9" s="103">
        <f t="shared" si="11"/>
        <v>0</v>
      </c>
      <c r="AH9" s="103">
        <f t="shared" si="12"/>
        <v>0</v>
      </c>
      <c r="AI9" s="103">
        <f t="shared" si="13"/>
        <v>0</v>
      </c>
      <c r="AJ9" s="103">
        <f t="shared" si="14"/>
        <v>0</v>
      </c>
      <c r="AK9" s="104"/>
      <c r="AL9" s="103"/>
      <c r="AM9" s="101"/>
      <c r="AN9" s="103">
        <f t="shared" si="15"/>
        <v>5</v>
      </c>
      <c r="AO9" s="103">
        <f t="shared" si="16"/>
        <v>242.71237179378281</v>
      </c>
      <c r="AP9" s="103">
        <f t="shared" si="17"/>
        <v>0</v>
      </c>
      <c r="AQ9" s="103">
        <f t="shared" si="18"/>
        <v>0</v>
      </c>
      <c r="AR9" s="103">
        <f t="shared" si="19"/>
        <v>0</v>
      </c>
      <c r="AS9" s="103">
        <f t="shared" si="20"/>
        <v>0</v>
      </c>
      <c r="AT9" s="103">
        <f t="shared" si="21"/>
        <v>0</v>
      </c>
      <c r="AU9" s="103">
        <f t="shared" si="22"/>
        <v>0</v>
      </c>
      <c r="AV9" s="103">
        <f t="shared" si="23"/>
        <v>0</v>
      </c>
      <c r="AW9" s="103">
        <f t="shared" si="24"/>
        <v>0</v>
      </c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  <c r="IW9" s="101"/>
      <c r="IX9" s="101"/>
      <c r="IY9" s="101"/>
      <c r="IZ9" s="101"/>
      <c r="JA9" s="101"/>
      <c r="JB9" s="101"/>
      <c r="JC9" s="101"/>
      <c r="JD9" s="101"/>
      <c r="JE9" s="101"/>
      <c r="JF9" s="101"/>
      <c r="JG9" s="101"/>
      <c r="JH9" s="101"/>
      <c r="JI9" s="101"/>
      <c r="JJ9" s="101"/>
      <c r="JK9" s="101"/>
      <c r="JL9" s="101"/>
      <c r="JM9" s="101"/>
      <c r="JN9" s="101"/>
      <c r="JO9" s="101"/>
      <c r="JP9" s="101"/>
      <c r="JQ9" s="101"/>
      <c r="JR9" s="101"/>
      <c r="JS9" s="101"/>
      <c r="JT9" s="101"/>
      <c r="JU9" s="101"/>
      <c r="JV9" s="101"/>
      <c r="JW9" s="101"/>
      <c r="JX9" s="101"/>
      <c r="JY9" s="101"/>
      <c r="JZ9" s="101"/>
      <c r="KA9" s="101"/>
      <c r="KB9" s="101"/>
      <c r="KC9" s="101"/>
      <c r="KD9" s="101"/>
      <c r="KE9" s="101"/>
      <c r="KF9" s="101"/>
      <c r="KG9" s="101"/>
      <c r="KH9" s="101"/>
      <c r="KI9" s="101"/>
      <c r="KJ9" s="101"/>
      <c r="KK9" s="101"/>
      <c r="KL9" s="101"/>
      <c r="KM9" s="101"/>
      <c r="KN9" s="101"/>
      <c r="KO9" s="101"/>
      <c r="KP9" s="101"/>
      <c r="KQ9" s="101"/>
      <c r="KR9" s="101"/>
      <c r="KS9" s="101"/>
      <c r="KT9" s="101"/>
      <c r="KU9" s="101"/>
      <c r="KV9" s="101"/>
      <c r="KW9" s="101"/>
      <c r="KX9" s="101"/>
      <c r="KY9" s="101"/>
      <c r="KZ9" s="101"/>
      <c r="LA9" s="101"/>
      <c r="LB9" s="101"/>
      <c r="LC9" s="101"/>
      <c r="LD9" s="101"/>
      <c r="LE9" s="101"/>
      <c r="LF9" s="101"/>
      <c r="LG9" s="101"/>
      <c r="LH9" s="101"/>
      <c r="LI9" s="101"/>
      <c r="LJ9" s="101"/>
      <c r="LK9" s="101"/>
      <c r="LL9" s="101"/>
      <c r="LM9" s="101"/>
      <c r="LN9" s="101"/>
      <c r="LO9" s="101"/>
      <c r="LP9" s="101"/>
      <c r="LQ9" s="101"/>
      <c r="LR9" s="101"/>
      <c r="LS9" s="101"/>
      <c r="LT9" s="101"/>
      <c r="LU9" s="101"/>
      <c r="LV9" s="101"/>
      <c r="LW9" s="101"/>
      <c r="LX9" s="101"/>
      <c r="LY9" s="101"/>
      <c r="LZ9" s="101"/>
      <c r="MA9" s="101"/>
      <c r="MB9" s="101"/>
      <c r="MC9" s="101"/>
      <c r="MD9" s="101"/>
      <c r="ME9" s="101"/>
      <c r="MF9" s="101"/>
      <c r="MG9" s="101"/>
      <c r="MH9" s="101"/>
      <c r="MI9" s="101"/>
      <c r="MJ9" s="101"/>
      <c r="MK9" s="101"/>
      <c r="ML9" s="101"/>
      <c r="MM9" s="101"/>
      <c r="MN9" s="101"/>
      <c r="MO9" s="101"/>
      <c r="MP9" s="101"/>
      <c r="MQ9" s="101"/>
      <c r="MR9" s="101"/>
      <c r="MS9" s="101"/>
      <c r="MT9" s="101"/>
      <c r="MU9" s="101"/>
      <c r="MV9" s="101"/>
      <c r="MW9" s="101"/>
      <c r="MX9" s="101"/>
      <c r="MY9" s="101"/>
      <c r="MZ9" s="101"/>
      <c r="NA9" s="101"/>
      <c r="NB9" s="101"/>
      <c r="NC9" s="101"/>
      <c r="ND9" s="101"/>
      <c r="NE9" s="101"/>
      <c r="NF9" s="101"/>
      <c r="NG9" s="101"/>
      <c r="NH9" s="101"/>
      <c r="NI9" s="101"/>
      <c r="NJ9" s="101"/>
      <c r="NK9" s="101"/>
      <c r="NL9" s="101"/>
      <c r="NM9" s="101"/>
      <c r="NN9" s="101"/>
      <c r="NO9" s="101"/>
      <c r="NP9" s="101"/>
      <c r="NQ9" s="101"/>
      <c r="NR9" s="101"/>
      <c r="NS9" s="101"/>
      <c r="NT9" s="101"/>
      <c r="NU9" s="101"/>
      <c r="NV9" s="101"/>
      <c r="NW9" s="101"/>
      <c r="NX9" s="101"/>
      <c r="NY9" s="101"/>
      <c r="NZ9" s="101"/>
      <c r="OA9" s="101"/>
      <c r="OB9" s="101"/>
      <c r="OC9" s="101"/>
      <c r="OD9" s="101"/>
      <c r="OE9" s="101"/>
      <c r="OF9" s="101"/>
      <c r="OG9" s="101"/>
      <c r="OH9" s="101"/>
      <c r="OI9" s="101"/>
      <c r="OJ9" s="101"/>
      <c r="OK9" s="101"/>
      <c r="OL9" s="101"/>
      <c r="OM9" s="101"/>
      <c r="ON9" s="101"/>
      <c r="OO9" s="101"/>
      <c r="OP9" s="101"/>
      <c r="OQ9" s="101"/>
      <c r="OR9" s="101"/>
      <c r="OS9" s="101"/>
      <c r="OT9" s="101"/>
      <c r="OU9" s="101"/>
      <c r="OV9" s="101"/>
      <c r="OW9" s="101"/>
      <c r="OX9" s="101"/>
      <c r="OY9" s="101"/>
      <c r="OZ9" s="101"/>
      <c r="PA9" s="101"/>
      <c r="PB9" s="101"/>
      <c r="PC9" s="101"/>
      <c r="PD9" s="101"/>
      <c r="PE9" s="101"/>
      <c r="PF9" s="101"/>
      <c r="PG9" s="101"/>
      <c r="PH9" s="101"/>
      <c r="PI9" s="101"/>
      <c r="PJ9" s="101"/>
      <c r="PK9" s="101"/>
      <c r="PL9" s="101"/>
      <c r="PM9" s="101"/>
      <c r="PN9" s="101"/>
      <c r="PO9" s="101"/>
      <c r="PP9" s="101"/>
      <c r="PQ9" s="101"/>
      <c r="PR9" s="101"/>
      <c r="PS9" s="101"/>
      <c r="PT9" s="101"/>
      <c r="PU9" s="101"/>
      <c r="PV9" s="101"/>
      <c r="PW9" s="101"/>
      <c r="PX9" s="101"/>
      <c r="PY9" s="101"/>
      <c r="PZ9" s="101"/>
      <c r="QA9" s="101"/>
      <c r="QB9" s="101"/>
      <c r="QC9" s="101"/>
      <c r="QD9" s="101"/>
      <c r="QE9" s="101"/>
      <c r="QF9" s="101"/>
      <c r="QG9" s="101"/>
      <c r="QH9" s="101"/>
      <c r="QI9" s="101"/>
      <c r="QJ9" s="101"/>
      <c r="QK9" s="101"/>
      <c r="QL9" s="101"/>
      <c r="QM9" s="101"/>
      <c r="QN9" s="101"/>
      <c r="QO9" s="101"/>
      <c r="QP9" s="101"/>
      <c r="QQ9" s="101"/>
      <c r="QR9" s="101"/>
      <c r="QS9" s="101"/>
      <c r="QT9" s="101"/>
      <c r="QU9" s="101"/>
      <c r="QV9" s="101"/>
      <c r="QW9" s="101"/>
      <c r="QX9" s="101"/>
      <c r="QY9" s="101"/>
      <c r="QZ9" s="101"/>
      <c r="RA9" s="101"/>
      <c r="RB9" s="101"/>
      <c r="RC9" s="101"/>
      <c r="RD9" s="101"/>
      <c r="RE9" s="101"/>
      <c r="RF9" s="101"/>
      <c r="RG9" s="101"/>
      <c r="RH9" s="101"/>
      <c r="RI9" s="101"/>
      <c r="RJ9" s="101"/>
      <c r="RK9" s="101"/>
      <c r="RL9" s="101"/>
      <c r="RM9" s="101"/>
      <c r="RN9" s="101"/>
      <c r="RO9" s="101"/>
      <c r="RP9" s="101"/>
      <c r="RQ9" s="101"/>
      <c r="RR9" s="101"/>
      <c r="RS9" s="101"/>
      <c r="RT9" s="101"/>
      <c r="RU9" s="101"/>
      <c r="RV9" s="101"/>
      <c r="RW9" s="101"/>
      <c r="RX9" s="101"/>
      <c r="RY9" s="101"/>
      <c r="RZ9" s="101"/>
      <c r="SA9" s="101"/>
      <c r="SB9" s="101"/>
      <c r="SC9" s="101"/>
      <c r="SD9" s="101"/>
      <c r="SE9" s="101"/>
      <c r="SF9" s="101"/>
      <c r="SG9" s="101"/>
      <c r="SH9" s="101"/>
      <c r="SI9" s="101"/>
      <c r="SJ9" s="101"/>
      <c r="SK9" s="101"/>
      <c r="SL9" s="101"/>
      <c r="SM9" s="101"/>
      <c r="SN9" s="101"/>
      <c r="SO9" s="101"/>
      <c r="SP9" s="101"/>
      <c r="SQ9" s="101"/>
      <c r="SR9" s="101"/>
      <c r="SS9" s="101"/>
      <c r="ST9" s="101"/>
      <c r="SU9" s="101"/>
      <c r="SV9" s="101"/>
      <c r="SW9" s="101"/>
      <c r="SX9" s="101"/>
      <c r="SY9" s="101"/>
      <c r="SZ9" s="101"/>
      <c r="TA9" s="101"/>
      <c r="TB9" s="101"/>
      <c r="TC9" s="101"/>
      <c r="TD9" s="101"/>
      <c r="TE9" s="101"/>
      <c r="TF9" s="101"/>
      <c r="TG9" s="101"/>
      <c r="TH9" s="101"/>
      <c r="TI9" s="101"/>
      <c r="TJ9" s="101"/>
      <c r="TK9" s="101"/>
      <c r="TL9" s="101"/>
      <c r="TM9" s="101"/>
      <c r="TN9" s="101"/>
      <c r="TO9" s="101"/>
      <c r="TP9" s="101"/>
      <c r="TQ9" s="101"/>
      <c r="TR9" s="101"/>
      <c r="TS9" s="101"/>
      <c r="TT9" s="101"/>
      <c r="TU9" s="101"/>
      <c r="TV9" s="101"/>
      <c r="TW9" s="101"/>
      <c r="TX9" s="101"/>
      <c r="TY9" s="101"/>
      <c r="TZ9" s="101"/>
      <c r="UA9" s="101"/>
      <c r="UB9" s="101"/>
      <c r="UC9" s="101"/>
      <c r="UD9" s="101"/>
      <c r="UE9" s="101"/>
      <c r="UF9" s="101"/>
      <c r="UG9" s="101"/>
      <c r="UH9" s="101"/>
      <c r="UI9" s="101"/>
      <c r="UJ9" s="101"/>
      <c r="UK9" s="101"/>
      <c r="UL9" s="101"/>
      <c r="UM9" s="101"/>
      <c r="UN9" s="101"/>
      <c r="UO9" s="101"/>
      <c r="UP9" s="101"/>
      <c r="UQ9" s="101"/>
      <c r="UR9" s="101"/>
      <c r="US9" s="101"/>
      <c r="UT9" s="101"/>
      <c r="UU9" s="101"/>
      <c r="UV9" s="101"/>
      <c r="UW9" s="101"/>
      <c r="UX9" s="101"/>
      <c r="UY9" s="101"/>
      <c r="UZ9" s="101"/>
      <c r="VA9" s="101"/>
      <c r="VB9" s="101"/>
      <c r="VC9" s="101"/>
      <c r="VD9" s="101"/>
      <c r="VE9" s="101"/>
      <c r="VF9" s="101"/>
      <c r="VG9" s="101"/>
      <c r="VH9" s="101"/>
      <c r="VI9" s="101"/>
      <c r="VJ9" s="101"/>
      <c r="VK9" s="101"/>
      <c r="VL9" s="101"/>
      <c r="VM9" s="101"/>
      <c r="VN9" s="101"/>
      <c r="VO9" s="101"/>
      <c r="VP9" s="101"/>
      <c r="VQ9" s="101"/>
      <c r="VR9" s="101"/>
      <c r="VS9" s="101"/>
      <c r="VT9" s="101"/>
      <c r="VU9" s="101"/>
      <c r="VV9" s="101"/>
      <c r="VW9" s="101"/>
      <c r="VX9" s="101"/>
      <c r="VY9" s="101"/>
      <c r="VZ9" s="101"/>
      <c r="WA9" s="101"/>
      <c r="WB9" s="101"/>
      <c r="WC9" s="101"/>
      <c r="WD9" s="101"/>
      <c r="WE9" s="101"/>
      <c r="WF9" s="101"/>
      <c r="WG9" s="101"/>
      <c r="WH9" s="101"/>
      <c r="WI9" s="101"/>
      <c r="WJ9" s="101"/>
      <c r="WK9" s="101"/>
      <c r="WL9" s="101"/>
      <c r="WM9" s="101"/>
      <c r="WN9" s="101"/>
      <c r="WO9" s="101"/>
      <c r="WP9" s="101"/>
      <c r="WQ9" s="101"/>
      <c r="WR9" s="101"/>
      <c r="WS9" s="101"/>
      <c r="WT9" s="101"/>
      <c r="WU9" s="101"/>
      <c r="WV9" s="101"/>
      <c r="WW9" s="101"/>
      <c r="WX9" s="101"/>
      <c r="WY9" s="101"/>
      <c r="WZ9" s="101"/>
      <c r="XA9" s="101"/>
      <c r="XB9" s="101"/>
      <c r="XC9" s="101"/>
      <c r="XD9" s="101"/>
      <c r="XE9" s="101"/>
      <c r="XF9" s="101"/>
      <c r="XG9" s="101"/>
      <c r="XH9" s="101"/>
      <c r="XI9" s="101"/>
      <c r="XJ9" s="101"/>
      <c r="XK9" s="101"/>
      <c r="XL9" s="101"/>
      <c r="XM9" s="101"/>
      <c r="XN9" s="101"/>
      <c r="XO9" s="101"/>
      <c r="XP9" s="101"/>
      <c r="XQ9" s="101"/>
      <c r="XR9" s="101"/>
      <c r="XS9" s="101"/>
      <c r="XT9" s="101"/>
      <c r="XU9" s="101"/>
      <c r="XV9" s="101"/>
      <c r="XW9" s="101"/>
      <c r="XX9" s="101"/>
      <c r="XY9" s="101"/>
      <c r="XZ9" s="101"/>
      <c r="YA9" s="101"/>
      <c r="YB9" s="101"/>
      <c r="YC9" s="101"/>
      <c r="YD9" s="101"/>
      <c r="YE9" s="101"/>
      <c r="YF9" s="101"/>
      <c r="YG9" s="101"/>
      <c r="YH9" s="101"/>
      <c r="YI9" s="101"/>
      <c r="YJ9" s="101"/>
      <c r="YK9" s="101"/>
      <c r="YL9" s="101"/>
      <c r="YM9" s="101"/>
      <c r="YN9" s="101"/>
      <c r="YO9" s="101"/>
      <c r="YP9" s="101"/>
      <c r="YQ9" s="101"/>
      <c r="YR9" s="101"/>
      <c r="YS9" s="101"/>
      <c r="YT9" s="101"/>
      <c r="YU9" s="101"/>
      <c r="YV9" s="101"/>
      <c r="YW9" s="101"/>
      <c r="YX9" s="101"/>
      <c r="YY9" s="101"/>
      <c r="YZ9" s="101"/>
      <c r="ZA9" s="101"/>
      <c r="ZB9" s="101"/>
      <c r="ZC9" s="101"/>
      <c r="ZD9" s="101"/>
      <c r="ZE9" s="101"/>
      <c r="ZF9" s="101"/>
      <c r="ZG9" s="101"/>
      <c r="ZH9" s="101"/>
      <c r="ZI9" s="101"/>
      <c r="ZJ9" s="101"/>
      <c r="ZK9" s="101"/>
      <c r="ZL9" s="101"/>
      <c r="ZM9" s="101"/>
      <c r="ZN9" s="101"/>
      <c r="ZO9" s="101"/>
      <c r="ZP9" s="101"/>
      <c r="ZQ9" s="101"/>
      <c r="ZR9" s="101"/>
      <c r="ZS9" s="101"/>
      <c r="ZT9" s="101"/>
      <c r="ZU9" s="101"/>
      <c r="ZV9" s="101"/>
      <c r="ZW9" s="101"/>
      <c r="ZX9" s="101"/>
      <c r="ZY9" s="101"/>
      <c r="ZZ9" s="101"/>
      <c r="AAA9" s="101"/>
      <c r="AAB9" s="101"/>
      <c r="AAC9" s="101"/>
      <c r="AAD9" s="101"/>
      <c r="AAE9" s="101"/>
      <c r="AAF9" s="101"/>
      <c r="AAG9" s="101"/>
      <c r="AAH9" s="101"/>
      <c r="AAI9" s="101"/>
      <c r="AAJ9" s="101"/>
      <c r="AAK9" s="101"/>
      <c r="AAL9" s="101"/>
      <c r="AAM9" s="101"/>
      <c r="AAN9" s="101"/>
      <c r="AAO9" s="101"/>
      <c r="AAP9" s="101"/>
      <c r="AAQ9" s="101"/>
      <c r="AAR9" s="101"/>
      <c r="AAS9" s="101"/>
      <c r="AAT9" s="101"/>
      <c r="AAU9" s="101"/>
      <c r="AAV9" s="101"/>
      <c r="AAW9" s="101"/>
      <c r="AAX9" s="101"/>
      <c r="AAY9" s="101"/>
      <c r="AAZ9" s="101"/>
      <c r="ABA9" s="101"/>
      <c r="ABB9" s="101"/>
      <c r="ABC9" s="101"/>
      <c r="ABD9" s="101"/>
      <c r="ABE9" s="101"/>
      <c r="ABF9" s="101"/>
      <c r="ABG9" s="101"/>
      <c r="ABH9" s="101"/>
      <c r="ABI9" s="101"/>
      <c r="ABJ9" s="101"/>
      <c r="ABK9" s="101"/>
      <c r="ABL9" s="101"/>
      <c r="ABM9" s="101"/>
      <c r="ABN9" s="101"/>
      <c r="ABO9" s="101"/>
      <c r="ABP9" s="101"/>
      <c r="ABQ9" s="101"/>
      <c r="ABR9" s="101"/>
      <c r="ABS9" s="101"/>
      <c r="ABT9" s="101"/>
      <c r="ABU9" s="101"/>
      <c r="ABV9" s="101"/>
      <c r="ABW9" s="101"/>
      <c r="ABX9" s="101"/>
      <c r="ABY9" s="101"/>
      <c r="ABZ9" s="101"/>
      <c r="ACA9" s="101"/>
      <c r="ACB9" s="101"/>
      <c r="ACC9" s="101"/>
      <c r="ACD9" s="101"/>
      <c r="ACE9" s="101"/>
      <c r="ACF9" s="101"/>
      <c r="ACG9" s="101"/>
      <c r="ACH9" s="101"/>
      <c r="ACI9" s="101"/>
      <c r="ACJ9" s="101"/>
      <c r="ACK9" s="101"/>
      <c r="ACL9" s="101"/>
      <c r="ACM9" s="101"/>
      <c r="ACN9" s="101"/>
      <c r="ACO9" s="101"/>
      <c r="ACP9" s="101"/>
      <c r="ACQ9" s="101"/>
      <c r="ACR9" s="101"/>
      <c r="ACS9" s="101"/>
      <c r="ACT9" s="101"/>
      <c r="ACU9" s="101"/>
      <c r="ACV9" s="101"/>
      <c r="ACW9" s="101"/>
      <c r="ACX9" s="101"/>
      <c r="ACY9" s="101"/>
      <c r="ACZ9" s="101"/>
      <c r="ADA9" s="101"/>
      <c r="ADB9" s="101"/>
      <c r="ADC9" s="101"/>
      <c r="ADD9" s="101"/>
      <c r="ADE9" s="101"/>
      <c r="ADF9" s="101"/>
      <c r="ADG9" s="101"/>
      <c r="ADH9" s="101"/>
      <c r="ADI9" s="101"/>
      <c r="ADJ9" s="101"/>
      <c r="ADK9" s="101"/>
      <c r="ADL9" s="101"/>
      <c r="ADM9" s="101"/>
      <c r="ADN9" s="101"/>
      <c r="ADO9" s="101"/>
      <c r="ADP9" s="101"/>
      <c r="ADQ9" s="101"/>
      <c r="ADR9" s="101"/>
      <c r="ADS9" s="101"/>
      <c r="ADT9" s="101"/>
      <c r="ADU9" s="101"/>
      <c r="ADV9" s="101"/>
      <c r="ADW9" s="101"/>
      <c r="ADX9" s="101"/>
      <c r="ADY9" s="101"/>
      <c r="ADZ9" s="101"/>
      <c r="AEA9" s="101"/>
      <c r="AEB9" s="101"/>
      <c r="AEC9" s="101"/>
      <c r="AED9" s="101"/>
      <c r="AEE9" s="101"/>
      <c r="AEF9" s="101"/>
      <c r="AEG9" s="101"/>
      <c r="AEH9" s="101"/>
      <c r="AEI9" s="101"/>
      <c r="AEJ9" s="101"/>
      <c r="AEK9" s="101"/>
      <c r="AEL9" s="101"/>
      <c r="AEM9" s="101"/>
      <c r="AEN9" s="101"/>
      <c r="AEO9" s="101"/>
      <c r="AEP9" s="101"/>
      <c r="AEQ9" s="101"/>
      <c r="AER9" s="101"/>
      <c r="AES9" s="101"/>
      <c r="AET9" s="101"/>
      <c r="AEU9" s="101"/>
      <c r="AEV9" s="101"/>
      <c r="AEW9" s="101"/>
      <c r="AEX9" s="101"/>
      <c r="AEY9" s="101"/>
      <c r="AEZ9" s="101"/>
      <c r="AFA9" s="101"/>
      <c r="AFB9" s="101"/>
      <c r="AFC9" s="101"/>
      <c r="AFD9" s="101"/>
      <c r="AFE9" s="101"/>
      <c r="AFF9" s="101"/>
      <c r="AFG9" s="101"/>
      <c r="AFH9" s="101"/>
      <c r="AFI9" s="101"/>
      <c r="AFJ9" s="101"/>
      <c r="AFK9" s="101"/>
      <c r="AFL9" s="101"/>
      <c r="AFM9" s="101"/>
      <c r="AFN9" s="101"/>
      <c r="AFO9" s="101"/>
      <c r="AFP9" s="101"/>
      <c r="AFQ9" s="101"/>
      <c r="AFR9" s="101"/>
      <c r="AFS9" s="101"/>
      <c r="AFT9" s="101"/>
      <c r="AFU9" s="101"/>
      <c r="AFV9" s="101"/>
      <c r="AFW9" s="101"/>
      <c r="AFX9" s="101"/>
      <c r="AFY9" s="101"/>
      <c r="AFZ9" s="101"/>
      <c r="AGA9" s="101"/>
      <c r="AGB9" s="101"/>
      <c r="AGC9" s="101"/>
      <c r="AGD9" s="101"/>
      <c r="AGE9" s="101"/>
      <c r="AGF9" s="101"/>
      <c r="AGG9" s="101"/>
      <c r="AGH9" s="101"/>
      <c r="AGI9" s="101"/>
      <c r="AGJ9" s="101"/>
      <c r="AGK9" s="101"/>
      <c r="AGL9" s="101"/>
      <c r="AGM9" s="101"/>
      <c r="AGN9" s="101"/>
      <c r="AGO9" s="101"/>
      <c r="AGP9" s="101"/>
      <c r="AGQ9" s="101"/>
      <c r="AGR9" s="101"/>
      <c r="AGS9" s="101"/>
      <c r="AGT9" s="101"/>
      <c r="AGU9" s="101"/>
      <c r="AGV9" s="101"/>
      <c r="AGW9" s="101"/>
      <c r="AGX9" s="101"/>
      <c r="AGY9" s="101"/>
      <c r="AGZ9" s="101"/>
      <c r="AHA9" s="101"/>
      <c r="AHB9" s="101"/>
      <c r="AHC9" s="101"/>
      <c r="AHD9" s="101"/>
      <c r="AHE9" s="101"/>
      <c r="AHF9" s="101"/>
      <c r="AHG9" s="101"/>
      <c r="AHH9" s="101"/>
      <c r="AHI9" s="101"/>
      <c r="AHJ9" s="101"/>
      <c r="AHK9" s="101"/>
      <c r="AHL9" s="101"/>
      <c r="AHM9" s="101"/>
      <c r="AHN9" s="101"/>
      <c r="AHO9" s="101"/>
      <c r="AHP9" s="101"/>
      <c r="AHQ9" s="101"/>
      <c r="AHR9" s="101"/>
      <c r="AHS9" s="101"/>
      <c r="AHT9" s="101"/>
      <c r="AHU9" s="101"/>
      <c r="AHV9" s="101"/>
      <c r="AHW9" s="101"/>
      <c r="AHX9" s="101"/>
      <c r="AHY9" s="101"/>
      <c r="AHZ9" s="101"/>
      <c r="AIA9" s="101"/>
      <c r="AIB9" s="101"/>
      <c r="AIC9" s="101"/>
      <c r="AID9" s="101"/>
      <c r="AIE9" s="101"/>
      <c r="AIF9" s="101"/>
      <c r="AIG9" s="101"/>
      <c r="AIH9" s="101"/>
      <c r="AII9" s="101"/>
      <c r="AIJ9" s="101"/>
      <c r="AIK9" s="101"/>
      <c r="AIL9" s="101"/>
      <c r="AIM9" s="101"/>
      <c r="AIN9" s="101"/>
      <c r="AIO9" s="101"/>
      <c r="AIP9" s="101"/>
      <c r="AIQ9" s="101"/>
      <c r="AIR9" s="101"/>
      <c r="AIS9" s="101"/>
      <c r="AIT9" s="101"/>
      <c r="AIU9" s="101"/>
      <c r="AIV9" s="101"/>
      <c r="AIW9" s="101"/>
      <c r="AIX9" s="101"/>
      <c r="AIY9" s="101"/>
      <c r="AIZ9" s="101"/>
      <c r="AJA9" s="101"/>
      <c r="AJB9" s="101"/>
      <c r="AJC9" s="101"/>
      <c r="AJD9" s="101"/>
      <c r="AJE9" s="101"/>
      <c r="AJF9" s="101"/>
      <c r="AJG9" s="101"/>
      <c r="AJH9" s="101"/>
      <c r="AJI9" s="101"/>
      <c r="AJJ9" s="101"/>
      <c r="AJK9" s="101"/>
      <c r="AJL9" s="101"/>
      <c r="AJM9" s="101"/>
      <c r="AJN9" s="101"/>
      <c r="AJO9" s="101"/>
      <c r="AJP9" s="101"/>
      <c r="AJQ9" s="101"/>
      <c r="AJR9" s="101"/>
      <c r="AJS9" s="101"/>
      <c r="AJT9" s="101"/>
      <c r="AJU9" s="101"/>
      <c r="AJV9" s="101"/>
      <c r="AJW9" s="101"/>
      <c r="AJX9" s="101"/>
      <c r="AJY9" s="101"/>
      <c r="AJZ9" s="101"/>
      <c r="AKA9" s="101"/>
      <c r="AKB9" s="101"/>
      <c r="AKC9" s="101"/>
      <c r="AKD9" s="101"/>
      <c r="AKE9" s="101"/>
      <c r="AKF9" s="101"/>
      <c r="AKG9" s="101"/>
      <c r="AKH9" s="101"/>
      <c r="AKI9" s="101"/>
      <c r="AKJ9" s="101"/>
      <c r="AKK9" s="101"/>
      <c r="AKL9" s="101"/>
      <c r="AKM9" s="101"/>
      <c r="AKN9" s="101"/>
      <c r="AKO9" s="101"/>
      <c r="AKP9" s="101"/>
      <c r="AKQ9" s="101"/>
      <c r="AKR9" s="101"/>
      <c r="AKS9" s="101"/>
      <c r="AKT9" s="101"/>
      <c r="AKU9" s="101"/>
      <c r="AKV9" s="101"/>
      <c r="AKW9" s="101"/>
      <c r="AKX9" s="101"/>
      <c r="AKY9" s="101"/>
      <c r="AKZ9" s="101"/>
      <c r="ALA9" s="101"/>
      <c r="ALB9" s="101"/>
      <c r="ALC9" s="101"/>
      <c r="ALD9" s="101"/>
      <c r="ALE9" s="101"/>
      <c r="ALF9" s="101"/>
      <c r="ALG9" s="101"/>
      <c r="ALH9" s="101"/>
      <c r="ALI9" s="101"/>
      <c r="ALJ9" s="101"/>
      <c r="ALK9" s="101"/>
      <c r="ALL9" s="101"/>
      <c r="ALM9" s="101"/>
      <c r="ALN9" s="101"/>
      <c r="ALO9" s="101"/>
      <c r="ALP9" s="101"/>
      <c r="ALQ9" s="101"/>
      <c r="ALR9" s="101"/>
      <c r="ALS9" s="101"/>
      <c r="ALT9" s="101"/>
      <c r="ALU9" s="101"/>
      <c r="ALV9" s="101"/>
      <c r="ALW9" s="101"/>
      <c r="ALX9" s="101"/>
      <c r="ALY9" s="101"/>
      <c r="ALZ9" s="101"/>
      <c r="AMA9" s="101"/>
      <c r="AMB9" s="101"/>
      <c r="AMC9" s="101"/>
      <c r="AMD9" s="101"/>
      <c r="AME9" s="101"/>
      <c r="AMF9" s="101"/>
      <c r="AMG9" s="101"/>
      <c r="AMH9" s="101"/>
      <c r="AMI9" s="101"/>
      <c r="AMJ9" s="101"/>
      <c r="AMK9" s="101"/>
    </row>
    <row r="10" spans="1:1025" s="123" customFormat="1" x14ac:dyDescent="0.25">
      <c r="A10" s="126" t="s">
        <v>17</v>
      </c>
      <c r="B10" s="114">
        <v>9</v>
      </c>
      <c r="C10" s="158">
        <v>9</v>
      </c>
      <c r="D10" s="88"/>
      <c r="E10" s="127"/>
      <c r="F10" s="90">
        <f t="shared" si="0"/>
        <v>914.24607162212885</v>
      </c>
      <c r="G10" s="90">
        <f t="shared" si="1"/>
        <v>3656.9842864885154</v>
      </c>
      <c r="H10" s="91">
        <f t="shared" si="2"/>
        <v>6005.1737531470744</v>
      </c>
      <c r="I10" s="111">
        <v>921.52036609857385</v>
      </c>
      <c r="J10" s="111">
        <v>845.25415301992405</v>
      </c>
      <c r="K10" s="128"/>
      <c r="L10" s="94">
        <v>916</v>
      </c>
      <c r="M10" s="93"/>
      <c r="N10" s="95">
        <v>603.1069267492386</v>
      </c>
      <c r="O10" s="107">
        <v>916</v>
      </c>
      <c r="P10" s="92"/>
      <c r="Q10" s="96">
        <v>903.46392038994156</v>
      </c>
      <c r="R10" s="97"/>
      <c r="S10" s="113">
        <v>899.82838688939648</v>
      </c>
      <c r="T10" s="94"/>
      <c r="U10" s="99"/>
      <c r="V10" s="100"/>
      <c r="W10" s="101"/>
      <c r="X10" s="102"/>
      <c r="Y10" s="103">
        <f t="shared" si="3"/>
        <v>1</v>
      </c>
      <c r="Z10" s="103">
        <f t="shared" si="4"/>
        <v>1</v>
      </c>
      <c r="AA10" s="103">
        <f t="shared" si="5"/>
        <v>0</v>
      </c>
      <c r="AB10" s="103">
        <f t="shared" si="6"/>
        <v>1</v>
      </c>
      <c r="AC10" s="103">
        <f t="shared" si="7"/>
        <v>0</v>
      </c>
      <c r="AD10" s="103">
        <f t="shared" si="8"/>
        <v>1</v>
      </c>
      <c r="AE10" s="103">
        <f t="shared" si="9"/>
        <v>1</v>
      </c>
      <c r="AF10" s="103">
        <f t="shared" si="10"/>
        <v>0</v>
      </c>
      <c r="AG10" s="103">
        <f t="shared" si="11"/>
        <v>1</v>
      </c>
      <c r="AH10" s="103">
        <f t="shared" si="12"/>
        <v>0</v>
      </c>
      <c r="AI10" s="103">
        <f t="shared" si="13"/>
        <v>1</v>
      </c>
      <c r="AJ10" s="103">
        <f t="shared" si="14"/>
        <v>0</v>
      </c>
      <c r="AK10" s="104"/>
      <c r="AL10" s="103"/>
      <c r="AM10" s="101"/>
      <c r="AN10" s="103">
        <f t="shared" si="15"/>
        <v>7</v>
      </c>
      <c r="AO10" s="103">
        <f t="shared" si="16"/>
        <v>603.1069267492386</v>
      </c>
      <c r="AP10" s="103">
        <f t="shared" si="17"/>
        <v>845.25415301992405</v>
      </c>
      <c r="AQ10" s="103">
        <f t="shared" si="18"/>
        <v>899.82838688939648</v>
      </c>
      <c r="AR10" s="103">
        <f t="shared" si="19"/>
        <v>0</v>
      </c>
      <c r="AS10" s="103">
        <f t="shared" si="20"/>
        <v>0</v>
      </c>
      <c r="AT10" s="103">
        <f t="shared" si="21"/>
        <v>0</v>
      </c>
      <c r="AU10" s="103">
        <f t="shared" si="22"/>
        <v>0</v>
      </c>
      <c r="AV10" s="103">
        <f t="shared" si="23"/>
        <v>0</v>
      </c>
      <c r="AW10" s="103">
        <f t="shared" si="24"/>
        <v>0</v>
      </c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  <c r="JC10" s="101"/>
      <c r="JD10" s="101"/>
      <c r="JE10" s="101"/>
      <c r="JF10" s="101"/>
      <c r="JG10" s="101"/>
      <c r="JH10" s="101"/>
      <c r="JI10" s="101"/>
      <c r="JJ10" s="101"/>
      <c r="JK10" s="101"/>
      <c r="JL10" s="101"/>
      <c r="JM10" s="101"/>
      <c r="JN10" s="101"/>
      <c r="JO10" s="101"/>
      <c r="JP10" s="101"/>
      <c r="JQ10" s="101"/>
      <c r="JR10" s="101"/>
      <c r="JS10" s="101"/>
      <c r="JT10" s="101"/>
      <c r="JU10" s="101"/>
      <c r="JV10" s="101"/>
      <c r="JW10" s="101"/>
      <c r="JX10" s="101"/>
      <c r="JY10" s="101"/>
      <c r="JZ10" s="101"/>
      <c r="KA10" s="101"/>
      <c r="KB10" s="101"/>
      <c r="KC10" s="101"/>
      <c r="KD10" s="101"/>
      <c r="KE10" s="101"/>
      <c r="KF10" s="101"/>
      <c r="KG10" s="101"/>
      <c r="KH10" s="101"/>
      <c r="KI10" s="101"/>
      <c r="KJ10" s="101"/>
      <c r="KK10" s="101"/>
      <c r="KL10" s="101"/>
      <c r="KM10" s="101"/>
      <c r="KN10" s="101"/>
      <c r="KO10" s="101"/>
      <c r="KP10" s="101"/>
      <c r="KQ10" s="101"/>
      <c r="KR10" s="101"/>
      <c r="KS10" s="101"/>
      <c r="KT10" s="101"/>
      <c r="KU10" s="101"/>
      <c r="KV10" s="101"/>
      <c r="KW10" s="101"/>
      <c r="KX10" s="101"/>
      <c r="KY10" s="101"/>
      <c r="KZ10" s="101"/>
      <c r="LA10" s="101"/>
      <c r="LB10" s="101"/>
      <c r="LC10" s="101"/>
      <c r="LD10" s="101"/>
      <c r="LE10" s="101"/>
      <c r="LF10" s="101"/>
      <c r="LG10" s="101"/>
      <c r="LH10" s="101"/>
      <c r="LI10" s="101"/>
      <c r="LJ10" s="101"/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  <c r="ML10" s="101"/>
      <c r="MM10" s="101"/>
      <c r="MN10" s="101"/>
      <c r="MO10" s="101"/>
      <c r="MP10" s="101"/>
      <c r="MQ10" s="101"/>
      <c r="MR10" s="101"/>
      <c r="MS10" s="101"/>
      <c r="MT10" s="101"/>
      <c r="MU10" s="101"/>
      <c r="MV10" s="101"/>
      <c r="MW10" s="101"/>
      <c r="MX10" s="101"/>
      <c r="MY10" s="101"/>
      <c r="MZ10" s="101"/>
      <c r="NA10" s="101"/>
      <c r="NB10" s="101"/>
      <c r="NC10" s="101"/>
      <c r="ND10" s="101"/>
      <c r="NE10" s="101"/>
      <c r="NF10" s="101"/>
      <c r="NG10" s="101"/>
      <c r="NH10" s="101"/>
      <c r="NI10" s="101"/>
      <c r="NJ10" s="101"/>
      <c r="NK10" s="101"/>
      <c r="NL10" s="101"/>
      <c r="NM10" s="101"/>
      <c r="NN10" s="101"/>
      <c r="NO10" s="101"/>
      <c r="NP10" s="101"/>
      <c r="NQ10" s="101"/>
      <c r="NR10" s="101"/>
      <c r="NS10" s="101"/>
      <c r="NT10" s="101"/>
      <c r="NU10" s="101"/>
      <c r="NV10" s="101"/>
      <c r="NW10" s="101"/>
      <c r="NX10" s="101"/>
      <c r="NY10" s="101"/>
      <c r="NZ10" s="101"/>
      <c r="OA10" s="101"/>
      <c r="OB10" s="101"/>
      <c r="OC10" s="101"/>
      <c r="OD10" s="101"/>
      <c r="OE10" s="101"/>
      <c r="OF10" s="101"/>
      <c r="OG10" s="101"/>
      <c r="OH10" s="101"/>
      <c r="OI10" s="101"/>
      <c r="OJ10" s="101"/>
      <c r="OK10" s="101"/>
      <c r="OL10" s="101"/>
      <c r="OM10" s="101"/>
      <c r="ON10" s="101"/>
      <c r="OO10" s="101"/>
      <c r="OP10" s="101"/>
      <c r="OQ10" s="101"/>
      <c r="OR10" s="101"/>
      <c r="OS10" s="101"/>
      <c r="OT10" s="101"/>
      <c r="OU10" s="101"/>
      <c r="OV10" s="101"/>
      <c r="OW10" s="101"/>
      <c r="OX10" s="101"/>
      <c r="OY10" s="101"/>
      <c r="OZ10" s="101"/>
      <c r="PA10" s="101"/>
      <c r="PB10" s="101"/>
      <c r="PC10" s="101"/>
      <c r="PD10" s="101"/>
      <c r="PE10" s="101"/>
      <c r="PF10" s="101"/>
      <c r="PG10" s="101"/>
      <c r="PH10" s="101"/>
      <c r="PI10" s="101"/>
      <c r="PJ10" s="101"/>
      <c r="PK10" s="101"/>
      <c r="PL10" s="101"/>
      <c r="PM10" s="101"/>
      <c r="PN10" s="101"/>
      <c r="PO10" s="101"/>
      <c r="PP10" s="101"/>
      <c r="PQ10" s="101"/>
      <c r="PR10" s="101"/>
      <c r="PS10" s="101"/>
      <c r="PT10" s="101"/>
      <c r="PU10" s="101"/>
      <c r="PV10" s="101"/>
      <c r="PW10" s="101"/>
      <c r="PX10" s="101"/>
      <c r="PY10" s="101"/>
      <c r="PZ10" s="101"/>
      <c r="QA10" s="101"/>
      <c r="QB10" s="101"/>
      <c r="QC10" s="101"/>
      <c r="QD10" s="101"/>
      <c r="QE10" s="101"/>
      <c r="QF10" s="101"/>
      <c r="QG10" s="101"/>
      <c r="QH10" s="101"/>
      <c r="QI10" s="101"/>
      <c r="QJ10" s="101"/>
      <c r="QK10" s="101"/>
      <c r="QL10" s="101"/>
      <c r="QM10" s="101"/>
      <c r="QN10" s="101"/>
      <c r="QO10" s="101"/>
      <c r="QP10" s="101"/>
      <c r="QQ10" s="101"/>
      <c r="QR10" s="101"/>
      <c r="QS10" s="101"/>
      <c r="QT10" s="101"/>
      <c r="QU10" s="101"/>
      <c r="QV10" s="101"/>
      <c r="QW10" s="101"/>
      <c r="QX10" s="101"/>
      <c r="QY10" s="101"/>
      <c r="QZ10" s="101"/>
      <c r="RA10" s="101"/>
      <c r="RB10" s="101"/>
      <c r="RC10" s="101"/>
      <c r="RD10" s="101"/>
      <c r="RE10" s="101"/>
      <c r="RF10" s="101"/>
      <c r="RG10" s="101"/>
      <c r="RH10" s="101"/>
      <c r="RI10" s="101"/>
      <c r="RJ10" s="101"/>
      <c r="RK10" s="101"/>
      <c r="RL10" s="101"/>
      <c r="RM10" s="101"/>
      <c r="RN10" s="101"/>
      <c r="RO10" s="101"/>
      <c r="RP10" s="101"/>
      <c r="RQ10" s="101"/>
      <c r="RR10" s="101"/>
      <c r="RS10" s="101"/>
      <c r="RT10" s="101"/>
      <c r="RU10" s="101"/>
      <c r="RV10" s="101"/>
      <c r="RW10" s="101"/>
      <c r="RX10" s="101"/>
      <c r="RY10" s="101"/>
      <c r="RZ10" s="101"/>
      <c r="SA10" s="101"/>
      <c r="SB10" s="101"/>
      <c r="SC10" s="101"/>
      <c r="SD10" s="101"/>
      <c r="SE10" s="101"/>
      <c r="SF10" s="101"/>
      <c r="SG10" s="101"/>
      <c r="SH10" s="101"/>
      <c r="SI10" s="101"/>
      <c r="SJ10" s="101"/>
      <c r="SK10" s="101"/>
      <c r="SL10" s="101"/>
      <c r="SM10" s="101"/>
      <c r="SN10" s="101"/>
      <c r="SO10" s="101"/>
      <c r="SP10" s="101"/>
      <c r="SQ10" s="101"/>
      <c r="SR10" s="101"/>
      <c r="SS10" s="101"/>
      <c r="ST10" s="101"/>
      <c r="SU10" s="101"/>
      <c r="SV10" s="101"/>
      <c r="SW10" s="101"/>
      <c r="SX10" s="101"/>
      <c r="SY10" s="101"/>
      <c r="SZ10" s="101"/>
      <c r="TA10" s="101"/>
      <c r="TB10" s="101"/>
      <c r="TC10" s="101"/>
      <c r="TD10" s="101"/>
      <c r="TE10" s="101"/>
      <c r="TF10" s="101"/>
      <c r="TG10" s="101"/>
      <c r="TH10" s="101"/>
      <c r="TI10" s="101"/>
      <c r="TJ10" s="101"/>
      <c r="TK10" s="101"/>
      <c r="TL10" s="101"/>
      <c r="TM10" s="101"/>
      <c r="TN10" s="101"/>
      <c r="TO10" s="101"/>
      <c r="TP10" s="101"/>
      <c r="TQ10" s="101"/>
      <c r="TR10" s="101"/>
      <c r="TS10" s="101"/>
      <c r="TT10" s="101"/>
      <c r="TU10" s="101"/>
      <c r="TV10" s="101"/>
      <c r="TW10" s="101"/>
      <c r="TX10" s="101"/>
      <c r="TY10" s="101"/>
      <c r="TZ10" s="101"/>
      <c r="UA10" s="101"/>
      <c r="UB10" s="101"/>
      <c r="UC10" s="101"/>
      <c r="UD10" s="101"/>
      <c r="UE10" s="101"/>
      <c r="UF10" s="101"/>
      <c r="UG10" s="101"/>
      <c r="UH10" s="101"/>
      <c r="UI10" s="101"/>
      <c r="UJ10" s="101"/>
      <c r="UK10" s="101"/>
      <c r="UL10" s="101"/>
      <c r="UM10" s="101"/>
      <c r="UN10" s="101"/>
      <c r="UO10" s="101"/>
      <c r="UP10" s="101"/>
      <c r="UQ10" s="101"/>
      <c r="UR10" s="101"/>
      <c r="US10" s="101"/>
      <c r="UT10" s="101"/>
      <c r="UU10" s="101"/>
      <c r="UV10" s="101"/>
      <c r="UW10" s="101"/>
      <c r="UX10" s="101"/>
      <c r="UY10" s="101"/>
      <c r="UZ10" s="101"/>
      <c r="VA10" s="101"/>
      <c r="VB10" s="101"/>
      <c r="VC10" s="101"/>
      <c r="VD10" s="101"/>
      <c r="VE10" s="101"/>
      <c r="VF10" s="101"/>
      <c r="VG10" s="101"/>
      <c r="VH10" s="101"/>
      <c r="VI10" s="101"/>
      <c r="VJ10" s="101"/>
      <c r="VK10" s="101"/>
      <c r="VL10" s="101"/>
      <c r="VM10" s="101"/>
      <c r="VN10" s="101"/>
      <c r="VO10" s="101"/>
      <c r="VP10" s="101"/>
      <c r="VQ10" s="101"/>
      <c r="VR10" s="101"/>
      <c r="VS10" s="101"/>
      <c r="VT10" s="101"/>
      <c r="VU10" s="101"/>
      <c r="VV10" s="101"/>
      <c r="VW10" s="101"/>
      <c r="VX10" s="101"/>
      <c r="VY10" s="101"/>
      <c r="VZ10" s="101"/>
      <c r="WA10" s="101"/>
      <c r="WB10" s="101"/>
      <c r="WC10" s="101"/>
      <c r="WD10" s="101"/>
      <c r="WE10" s="101"/>
      <c r="WF10" s="101"/>
      <c r="WG10" s="101"/>
      <c r="WH10" s="101"/>
      <c r="WI10" s="101"/>
      <c r="WJ10" s="101"/>
      <c r="WK10" s="101"/>
      <c r="WL10" s="101"/>
      <c r="WM10" s="101"/>
      <c r="WN10" s="101"/>
      <c r="WO10" s="101"/>
      <c r="WP10" s="101"/>
      <c r="WQ10" s="101"/>
      <c r="WR10" s="101"/>
      <c r="WS10" s="101"/>
      <c r="WT10" s="101"/>
      <c r="WU10" s="101"/>
      <c r="WV10" s="101"/>
      <c r="WW10" s="101"/>
      <c r="WX10" s="101"/>
      <c r="WY10" s="101"/>
      <c r="WZ10" s="101"/>
      <c r="XA10" s="101"/>
      <c r="XB10" s="101"/>
      <c r="XC10" s="101"/>
      <c r="XD10" s="101"/>
      <c r="XE10" s="101"/>
      <c r="XF10" s="101"/>
      <c r="XG10" s="101"/>
      <c r="XH10" s="101"/>
      <c r="XI10" s="101"/>
      <c r="XJ10" s="101"/>
      <c r="XK10" s="101"/>
      <c r="XL10" s="101"/>
      <c r="XM10" s="101"/>
      <c r="XN10" s="101"/>
      <c r="XO10" s="101"/>
      <c r="XP10" s="101"/>
      <c r="XQ10" s="101"/>
      <c r="XR10" s="101"/>
      <c r="XS10" s="101"/>
      <c r="XT10" s="101"/>
      <c r="XU10" s="101"/>
      <c r="XV10" s="101"/>
      <c r="XW10" s="101"/>
      <c r="XX10" s="101"/>
      <c r="XY10" s="101"/>
      <c r="XZ10" s="101"/>
      <c r="YA10" s="101"/>
      <c r="YB10" s="101"/>
      <c r="YC10" s="101"/>
      <c r="YD10" s="101"/>
      <c r="YE10" s="101"/>
      <c r="YF10" s="101"/>
      <c r="YG10" s="101"/>
      <c r="YH10" s="101"/>
      <c r="YI10" s="101"/>
      <c r="YJ10" s="101"/>
      <c r="YK10" s="101"/>
      <c r="YL10" s="101"/>
      <c r="YM10" s="101"/>
      <c r="YN10" s="101"/>
      <c r="YO10" s="101"/>
      <c r="YP10" s="101"/>
      <c r="YQ10" s="101"/>
      <c r="YR10" s="101"/>
      <c r="YS10" s="101"/>
      <c r="YT10" s="101"/>
      <c r="YU10" s="101"/>
      <c r="YV10" s="101"/>
      <c r="YW10" s="101"/>
      <c r="YX10" s="101"/>
      <c r="YY10" s="101"/>
      <c r="YZ10" s="101"/>
      <c r="ZA10" s="101"/>
      <c r="ZB10" s="101"/>
      <c r="ZC10" s="101"/>
      <c r="ZD10" s="101"/>
      <c r="ZE10" s="101"/>
      <c r="ZF10" s="101"/>
      <c r="ZG10" s="101"/>
      <c r="ZH10" s="101"/>
      <c r="ZI10" s="101"/>
      <c r="ZJ10" s="101"/>
      <c r="ZK10" s="101"/>
      <c r="ZL10" s="101"/>
      <c r="ZM10" s="101"/>
      <c r="ZN10" s="101"/>
      <c r="ZO10" s="101"/>
      <c r="ZP10" s="101"/>
      <c r="ZQ10" s="101"/>
      <c r="ZR10" s="101"/>
      <c r="ZS10" s="101"/>
      <c r="ZT10" s="101"/>
      <c r="ZU10" s="101"/>
      <c r="ZV10" s="101"/>
      <c r="ZW10" s="101"/>
      <c r="ZX10" s="101"/>
      <c r="ZY10" s="101"/>
      <c r="ZZ10" s="101"/>
      <c r="AAA10" s="101"/>
      <c r="AAB10" s="101"/>
      <c r="AAC10" s="101"/>
      <c r="AAD10" s="101"/>
      <c r="AAE10" s="101"/>
      <c r="AAF10" s="101"/>
      <c r="AAG10" s="101"/>
      <c r="AAH10" s="101"/>
      <c r="AAI10" s="101"/>
      <c r="AAJ10" s="101"/>
      <c r="AAK10" s="101"/>
      <c r="AAL10" s="101"/>
      <c r="AAM10" s="101"/>
      <c r="AAN10" s="101"/>
      <c r="AAO10" s="101"/>
      <c r="AAP10" s="101"/>
      <c r="AAQ10" s="101"/>
      <c r="AAR10" s="101"/>
      <c r="AAS10" s="101"/>
      <c r="AAT10" s="101"/>
      <c r="AAU10" s="101"/>
      <c r="AAV10" s="101"/>
      <c r="AAW10" s="101"/>
      <c r="AAX10" s="101"/>
      <c r="AAY10" s="101"/>
      <c r="AAZ10" s="101"/>
      <c r="ABA10" s="101"/>
      <c r="ABB10" s="101"/>
      <c r="ABC10" s="101"/>
      <c r="ABD10" s="101"/>
      <c r="ABE10" s="101"/>
      <c r="ABF10" s="101"/>
      <c r="ABG10" s="101"/>
      <c r="ABH10" s="101"/>
      <c r="ABI10" s="101"/>
      <c r="ABJ10" s="101"/>
      <c r="ABK10" s="101"/>
      <c r="ABL10" s="101"/>
      <c r="ABM10" s="101"/>
      <c r="ABN10" s="101"/>
      <c r="ABO10" s="101"/>
      <c r="ABP10" s="101"/>
      <c r="ABQ10" s="101"/>
      <c r="ABR10" s="101"/>
      <c r="ABS10" s="101"/>
      <c r="ABT10" s="101"/>
      <c r="ABU10" s="101"/>
      <c r="ABV10" s="101"/>
      <c r="ABW10" s="101"/>
      <c r="ABX10" s="101"/>
      <c r="ABY10" s="101"/>
      <c r="ABZ10" s="101"/>
      <c r="ACA10" s="101"/>
      <c r="ACB10" s="101"/>
      <c r="ACC10" s="101"/>
      <c r="ACD10" s="101"/>
      <c r="ACE10" s="101"/>
      <c r="ACF10" s="101"/>
      <c r="ACG10" s="101"/>
      <c r="ACH10" s="101"/>
      <c r="ACI10" s="101"/>
      <c r="ACJ10" s="101"/>
      <c r="ACK10" s="101"/>
      <c r="ACL10" s="101"/>
      <c r="ACM10" s="101"/>
      <c r="ACN10" s="101"/>
      <c r="ACO10" s="101"/>
      <c r="ACP10" s="101"/>
      <c r="ACQ10" s="101"/>
      <c r="ACR10" s="101"/>
      <c r="ACS10" s="101"/>
      <c r="ACT10" s="101"/>
      <c r="ACU10" s="101"/>
      <c r="ACV10" s="101"/>
      <c r="ACW10" s="101"/>
      <c r="ACX10" s="101"/>
      <c r="ACY10" s="101"/>
      <c r="ACZ10" s="101"/>
      <c r="ADA10" s="101"/>
      <c r="ADB10" s="101"/>
      <c r="ADC10" s="101"/>
      <c r="ADD10" s="101"/>
      <c r="ADE10" s="101"/>
      <c r="ADF10" s="101"/>
      <c r="ADG10" s="101"/>
      <c r="ADH10" s="101"/>
      <c r="ADI10" s="101"/>
      <c r="ADJ10" s="101"/>
      <c r="ADK10" s="101"/>
      <c r="ADL10" s="101"/>
      <c r="ADM10" s="101"/>
      <c r="ADN10" s="101"/>
      <c r="ADO10" s="101"/>
      <c r="ADP10" s="101"/>
      <c r="ADQ10" s="101"/>
      <c r="ADR10" s="101"/>
      <c r="ADS10" s="101"/>
      <c r="ADT10" s="101"/>
      <c r="ADU10" s="101"/>
      <c r="ADV10" s="101"/>
      <c r="ADW10" s="101"/>
      <c r="ADX10" s="101"/>
      <c r="ADY10" s="101"/>
      <c r="ADZ10" s="101"/>
      <c r="AEA10" s="101"/>
      <c r="AEB10" s="101"/>
      <c r="AEC10" s="101"/>
      <c r="AED10" s="101"/>
      <c r="AEE10" s="101"/>
      <c r="AEF10" s="101"/>
      <c r="AEG10" s="101"/>
      <c r="AEH10" s="101"/>
      <c r="AEI10" s="101"/>
      <c r="AEJ10" s="101"/>
      <c r="AEK10" s="101"/>
      <c r="AEL10" s="101"/>
      <c r="AEM10" s="101"/>
      <c r="AEN10" s="101"/>
      <c r="AEO10" s="101"/>
      <c r="AEP10" s="101"/>
      <c r="AEQ10" s="101"/>
      <c r="AER10" s="101"/>
      <c r="AES10" s="101"/>
      <c r="AET10" s="101"/>
      <c r="AEU10" s="101"/>
      <c r="AEV10" s="101"/>
      <c r="AEW10" s="101"/>
      <c r="AEX10" s="101"/>
      <c r="AEY10" s="101"/>
      <c r="AEZ10" s="101"/>
      <c r="AFA10" s="101"/>
      <c r="AFB10" s="101"/>
      <c r="AFC10" s="101"/>
      <c r="AFD10" s="101"/>
      <c r="AFE10" s="101"/>
      <c r="AFF10" s="101"/>
      <c r="AFG10" s="101"/>
      <c r="AFH10" s="101"/>
      <c r="AFI10" s="101"/>
      <c r="AFJ10" s="101"/>
      <c r="AFK10" s="101"/>
      <c r="AFL10" s="101"/>
      <c r="AFM10" s="101"/>
      <c r="AFN10" s="101"/>
      <c r="AFO10" s="101"/>
      <c r="AFP10" s="101"/>
      <c r="AFQ10" s="101"/>
      <c r="AFR10" s="101"/>
      <c r="AFS10" s="101"/>
      <c r="AFT10" s="101"/>
      <c r="AFU10" s="101"/>
      <c r="AFV10" s="101"/>
      <c r="AFW10" s="101"/>
      <c r="AFX10" s="101"/>
      <c r="AFY10" s="101"/>
      <c r="AFZ10" s="101"/>
      <c r="AGA10" s="101"/>
      <c r="AGB10" s="101"/>
      <c r="AGC10" s="101"/>
      <c r="AGD10" s="101"/>
      <c r="AGE10" s="101"/>
      <c r="AGF10" s="101"/>
      <c r="AGG10" s="101"/>
      <c r="AGH10" s="101"/>
      <c r="AGI10" s="101"/>
      <c r="AGJ10" s="101"/>
      <c r="AGK10" s="101"/>
      <c r="AGL10" s="101"/>
      <c r="AGM10" s="101"/>
      <c r="AGN10" s="101"/>
      <c r="AGO10" s="101"/>
      <c r="AGP10" s="101"/>
      <c r="AGQ10" s="101"/>
      <c r="AGR10" s="101"/>
      <c r="AGS10" s="101"/>
      <c r="AGT10" s="101"/>
      <c r="AGU10" s="101"/>
      <c r="AGV10" s="101"/>
      <c r="AGW10" s="101"/>
      <c r="AGX10" s="101"/>
      <c r="AGY10" s="101"/>
      <c r="AGZ10" s="101"/>
      <c r="AHA10" s="101"/>
      <c r="AHB10" s="101"/>
      <c r="AHC10" s="101"/>
      <c r="AHD10" s="101"/>
      <c r="AHE10" s="101"/>
      <c r="AHF10" s="101"/>
      <c r="AHG10" s="101"/>
      <c r="AHH10" s="101"/>
      <c r="AHI10" s="101"/>
      <c r="AHJ10" s="101"/>
      <c r="AHK10" s="101"/>
      <c r="AHL10" s="101"/>
      <c r="AHM10" s="101"/>
      <c r="AHN10" s="101"/>
      <c r="AHO10" s="101"/>
      <c r="AHP10" s="101"/>
      <c r="AHQ10" s="101"/>
      <c r="AHR10" s="101"/>
      <c r="AHS10" s="101"/>
      <c r="AHT10" s="101"/>
      <c r="AHU10" s="101"/>
      <c r="AHV10" s="101"/>
      <c r="AHW10" s="101"/>
      <c r="AHX10" s="101"/>
      <c r="AHY10" s="101"/>
      <c r="AHZ10" s="101"/>
      <c r="AIA10" s="101"/>
      <c r="AIB10" s="101"/>
      <c r="AIC10" s="101"/>
      <c r="AID10" s="101"/>
      <c r="AIE10" s="101"/>
      <c r="AIF10" s="101"/>
      <c r="AIG10" s="101"/>
      <c r="AIH10" s="101"/>
      <c r="AII10" s="101"/>
      <c r="AIJ10" s="101"/>
      <c r="AIK10" s="101"/>
      <c r="AIL10" s="101"/>
      <c r="AIM10" s="101"/>
      <c r="AIN10" s="101"/>
      <c r="AIO10" s="101"/>
      <c r="AIP10" s="101"/>
      <c r="AIQ10" s="101"/>
      <c r="AIR10" s="101"/>
      <c r="AIS10" s="101"/>
      <c r="AIT10" s="101"/>
      <c r="AIU10" s="101"/>
      <c r="AIV10" s="101"/>
      <c r="AIW10" s="101"/>
      <c r="AIX10" s="101"/>
      <c r="AIY10" s="101"/>
      <c r="AIZ10" s="101"/>
      <c r="AJA10" s="101"/>
      <c r="AJB10" s="101"/>
      <c r="AJC10" s="101"/>
      <c r="AJD10" s="101"/>
      <c r="AJE10" s="101"/>
      <c r="AJF10" s="101"/>
      <c r="AJG10" s="101"/>
      <c r="AJH10" s="101"/>
      <c r="AJI10" s="101"/>
      <c r="AJJ10" s="101"/>
      <c r="AJK10" s="101"/>
      <c r="AJL10" s="101"/>
      <c r="AJM10" s="101"/>
      <c r="AJN10" s="101"/>
      <c r="AJO10" s="101"/>
      <c r="AJP10" s="101"/>
      <c r="AJQ10" s="101"/>
      <c r="AJR10" s="101"/>
      <c r="AJS10" s="101"/>
      <c r="AJT10" s="101"/>
      <c r="AJU10" s="101"/>
      <c r="AJV10" s="101"/>
      <c r="AJW10" s="101"/>
      <c r="AJX10" s="101"/>
      <c r="AJY10" s="101"/>
      <c r="AJZ10" s="101"/>
      <c r="AKA10" s="101"/>
      <c r="AKB10" s="101"/>
      <c r="AKC10" s="101"/>
      <c r="AKD10" s="101"/>
      <c r="AKE10" s="101"/>
      <c r="AKF10" s="101"/>
      <c r="AKG10" s="101"/>
      <c r="AKH10" s="101"/>
      <c r="AKI10" s="101"/>
      <c r="AKJ10" s="101"/>
      <c r="AKK10" s="101"/>
      <c r="AKL10" s="101"/>
      <c r="AKM10" s="101"/>
      <c r="AKN10" s="101"/>
      <c r="AKO10" s="101"/>
      <c r="AKP10" s="101"/>
      <c r="AKQ10" s="101"/>
      <c r="AKR10" s="101"/>
      <c r="AKS10" s="101"/>
      <c r="AKT10" s="101"/>
      <c r="AKU10" s="101"/>
      <c r="AKV10" s="101"/>
      <c r="AKW10" s="101"/>
      <c r="AKX10" s="101"/>
      <c r="AKY10" s="101"/>
      <c r="AKZ10" s="101"/>
      <c r="ALA10" s="101"/>
      <c r="ALB10" s="101"/>
      <c r="ALC10" s="101"/>
      <c r="ALD10" s="101"/>
      <c r="ALE10" s="101"/>
      <c r="ALF10" s="101"/>
      <c r="ALG10" s="101"/>
      <c r="ALH10" s="101"/>
      <c r="ALI10" s="101"/>
      <c r="ALJ10" s="101"/>
      <c r="ALK10" s="101"/>
      <c r="ALL10" s="101"/>
      <c r="ALM10" s="101"/>
      <c r="ALN10" s="101"/>
      <c r="ALO10" s="101"/>
      <c r="ALP10" s="101"/>
      <c r="ALQ10" s="101"/>
      <c r="ALR10" s="101"/>
      <c r="ALS10" s="101"/>
      <c r="ALT10" s="101"/>
      <c r="ALU10" s="101"/>
      <c r="ALV10" s="101"/>
      <c r="ALW10" s="101"/>
      <c r="ALX10" s="101"/>
      <c r="ALY10" s="101"/>
      <c r="ALZ10" s="101"/>
      <c r="AMA10" s="101"/>
      <c r="AMB10" s="101"/>
      <c r="AMC10" s="101"/>
      <c r="AMD10" s="101"/>
      <c r="AME10" s="101"/>
      <c r="AMF10" s="101"/>
      <c r="AMG10" s="101"/>
      <c r="AMH10" s="101"/>
      <c r="AMI10" s="101"/>
      <c r="AMJ10" s="101"/>
      <c r="AMK10" s="101"/>
    </row>
    <row r="11" spans="1:1025" x14ac:dyDescent="0.25">
      <c r="A11" s="85" t="s">
        <v>20</v>
      </c>
      <c r="B11" s="114">
        <v>10</v>
      </c>
      <c r="C11" s="158">
        <v>10</v>
      </c>
      <c r="D11" s="88"/>
      <c r="E11" s="89" t="s">
        <v>95</v>
      </c>
      <c r="F11" s="90">
        <f t="shared" si="0"/>
        <v>905.0189992093766</v>
      </c>
      <c r="G11" s="90">
        <f t="shared" si="1"/>
        <v>3620.0759968375064</v>
      </c>
      <c r="H11" s="91">
        <f t="shared" si="2"/>
        <v>5247.4193709649398</v>
      </c>
      <c r="I11" s="111">
        <v>854.56221865500129</v>
      </c>
      <c r="J11" s="111">
        <v>862.62485558184551</v>
      </c>
      <c r="K11" s="89"/>
      <c r="L11" s="94"/>
      <c r="M11" s="93"/>
      <c r="N11" s="118">
        <v>772.78115547243226</v>
      </c>
      <c r="O11" s="93"/>
      <c r="P11" s="119">
        <v>927.71262005699487</v>
      </c>
      <c r="Q11" s="111"/>
      <c r="R11" s="97"/>
      <c r="S11" s="113">
        <v>956.38049771687258</v>
      </c>
      <c r="T11" s="161">
        <v>873.35802348179311</v>
      </c>
      <c r="U11" s="124"/>
      <c r="V11" s="100"/>
      <c r="X11" s="102"/>
      <c r="Y11" s="103">
        <f t="shared" si="3"/>
        <v>1</v>
      </c>
      <c r="Z11" s="103">
        <f t="shared" si="4"/>
        <v>1</v>
      </c>
      <c r="AA11" s="103">
        <f t="shared" si="5"/>
        <v>0</v>
      </c>
      <c r="AB11" s="103">
        <f t="shared" si="6"/>
        <v>0</v>
      </c>
      <c r="AC11" s="103">
        <f t="shared" si="7"/>
        <v>0</v>
      </c>
      <c r="AD11" s="103">
        <f t="shared" si="8"/>
        <v>1</v>
      </c>
      <c r="AE11" s="103">
        <f t="shared" si="9"/>
        <v>0</v>
      </c>
      <c r="AF11" s="103">
        <f t="shared" si="10"/>
        <v>1</v>
      </c>
      <c r="AG11" s="103">
        <f t="shared" si="11"/>
        <v>0</v>
      </c>
      <c r="AH11" s="103">
        <f t="shared" si="12"/>
        <v>0</v>
      </c>
      <c r="AI11" s="103">
        <f t="shared" si="13"/>
        <v>1</v>
      </c>
      <c r="AJ11" s="103">
        <f t="shared" si="14"/>
        <v>1</v>
      </c>
      <c r="AK11" s="104"/>
      <c r="AN11" s="103">
        <f t="shared" si="15"/>
        <v>6</v>
      </c>
      <c r="AO11" s="103">
        <f t="shared" si="16"/>
        <v>772.78115547243226</v>
      </c>
      <c r="AP11" s="103">
        <f t="shared" si="17"/>
        <v>854.56221865500129</v>
      </c>
      <c r="AQ11" s="103">
        <f t="shared" si="18"/>
        <v>0</v>
      </c>
      <c r="AR11" s="103">
        <f t="shared" si="19"/>
        <v>0</v>
      </c>
      <c r="AS11" s="103">
        <f t="shared" si="20"/>
        <v>0</v>
      </c>
      <c r="AT11" s="103">
        <f t="shared" si="21"/>
        <v>0</v>
      </c>
      <c r="AU11" s="103">
        <f t="shared" si="22"/>
        <v>0</v>
      </c>
      <c r="AV11" s="103">
        <f t="shared" si="23"/>
        <v>0</v>
      </c>
      <c r="AW11" s="103">
        <f t="shared" si="24"/>
        <v>0</v>
      </c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  <c r="IR11" s="123"/>
      <c r="IS11" s="123"/>
      <c r="IT11" s="123"/>
      <c r="IU11" s="123"/>
      <c r="IV11" s="123"/>
      <c r="IW11" s="123"/>
      <c r="IX11" s="123"/>
      <c r="IY11" s="123"/>
      <c r="IZ11" s="123"/>
      <c r="JA11" s="123"/>
      <c r="JB11" s="123"/>
      <c r="JC11" s="123"/>
      <c r="JD11" s="123"/>
      <c r="JE11" s="123"/>
      <c r="JF11" s="123"/>
      <c r="JG11" s="123"/>
      <c r="JH11" s="123"/>
      <c r="JI11" s="123"/>
      <c r="JJ11" s="123"/>
      <c r="JK11" s="123"/>
      <c r="JL11" s="123"/>
      <c r="JM11" s="123"/>
      <c r="JN11" s="123"/>
      <c r="JO11" s="123"/>
      <c r="JP11" s="123"/>
      <c r="JQ11" s="123"/>
      <c r="JR11" s="123"/>
      <c r="JS11" s="123"/>
      <c r="JT11" s="123"/>
      <c r="JU11" s="123"/>
      <c r="JV11" s="123"/>
      <c r="JW11" s="123"/>
      <c r="JX11" s="123"/>
      <c r="JY11" s="123"/>
      <c r="JZ11" s="123"/>
      <c r="KA11" s="123"/>
      <c r="KB11" s="123"/>
      <c r="KC11" s="123"/>
      <c r="KD11" s="123"/>
      <c r="KE11" s="123"/>
      <c r="KF11" s="123"/>
      <c r="KG11" s="123"/>
      <c r="KH11" s="123"/>
      <c r="KI11" s="123"/>
      <c r="KJ11" s="123"/>
      <c r="KK11" s="123"/>
      <c r="KL11" s="123"/>
      <c r="KM11" s="123"/>
      <c r="KN11" s="123"/>
      <c r="KO11" s="123"/>
      <c r="KP11" s="123"/>
      <c r="KQ11" s="123"/>
      <c r="KR11" s="123"/>
      <c r="KS11" s="123"/>
      <c r="KT11" s="123"/>
      <c r="KU11" s="123"/>
      <c r="KV11" s="123"/>
      <c r="KW11" s="123"/>
      <c r="KX11" s="123"/>
      <c r="KY11" s="123"/>
      <c r="KZ11" s="123"/>
      <c r="LA11" s="123"/>
      <c r="LB11" s="123"/>
      <c r="LC11" s="123"/>
      <c r="LD11" s="123"/>
      <c r="LE11" s="123"/>
      <c r="LF11" s="123"/>
      <c r="LG11" s="123"/>
      <c r="LH11" s="123"/>
      <c r="LI11" s="123"/>
      <c r="LJ11" s="123"/>
      <c r="LK11" s="123"/>
      <c r="LL11" s="123"/>
      <c r="LM11" s="123"/>
      <c r="LN11" s="123"/>
      <c r="LO11" s="123"/>
      <c r="LP11" s="123"/>
      <c r="LQ11" s="123"/>
      <c r="LR11" s="123"/>
      <c r="LS11" s="123"/>
      <c r="LT11" s="123"/>
      <c r="LU11" s="123"/>
      <c r="LV11" s="123"/>
      <c r="LW11" s="123"/>
      <c r="LX11" s="123"/>
      <c r="LY11" s="123"/>
      <c r="LZ11" s="123"/>
      <c r="MA11" s="123"/>
      <c r="MB11" s="123"/>
      <c r="MC11" s="123"/>
      <c r="MD11" s="123"/>
      <c r="ME11" s="123"/>
      <c r="MF11" s="123"/>
      <c r="MG11" s="123"/>
      <c r="MH11" s="123"/>
      <c r="MI11" s="123"/>
      <c r="MJ11" s="123"/>
      <c r="MK11" s="123"/>
      <c r="ML11" s="123"/>
      <c r="MM11" s="123"/>
      <c r="MN11" s="123"/>
      <c r="MO11" s="123"/>
      <c r="MP11" s="123"/>
      <c r="MQ11" s="123"/>
      <c r="MR11" s="123"/>
      <c r="MS11" s="123"/>
      <c r="MT11" s="123"/>
      <c r="MU11" s="123"/>
      <c r="MV11" s="123"/>
      <c r="MW11" s="123"/>
      <c r="MX11" s="123"/>
      <c r="MY11" s="123"/>
      <c r="MZ11" s="123"/>
      <c r="NA11" s="123"/>
      <c r="NB11" s="123"/>
      <c r="NC11" s="123"/>
      <c r="ND11" s="123"/>
      <c r="NE11" s="123"/>
      <c r="NF11" s="123"/>
      <c r="NG11" s="123"/>
      <c r="NH11" s="123"/>
      <c r="NI11" s="123"/>
      <c r="NJ11" s="123"/>
      <c r="NK11" s="123"/>
      <c r="NL11" s="123"/>
      <c r="NM11" s="123"/>
      <c r="NN11" s="123"/>
      <c r="NO11" s="123"/>
      <c r="NP11" s="123"/>
      <c r="NQ11" s="123"/>
      <c r="NR11" s="123"/>
      <c r="NS11" s="123"/>
      <c r="NT11" s="123"/>
      <c r="NU11" s="123"/>
      <c r="NV11" s="123"/>
      <c r="NW11" s="123"/>
      <c r="NX11" s="123"/>
      <c r="NY11" s="123"/>
      <c r="NZ11" s="123"/>
      <c r="OA11" s="123"/>
      <c r="OB11" s="123"/>
      <c r="OC11" s="123"/>
      <c r="OD11" s="123"/>
      <c r="OE11" s="123"/>
      <c r="OF11" s="123"/>
      <c r="OG11" s="123"/>
      <c r="OH11" s="123"/>
      <c r="OI11" s="123"/>
      <c r="OJ11" s="123"/>
      <c r="OK11" s="123"/>
      <c r="OL11" s="123"/>
      <c r="OM11" s="123"/>
      <c r="ON11" s="123"/>
      <c r="OO11" s="123"/>
      <c r="OP11" s="123"/>
      <c r="OQ11" s="123"/>
      <c r="OR11" s="123"/>
      <c r="OS11" s="123"/>
      <c r="OT11" s="123"/>
      <c r="OU11" s="123"/>
      <c r="OV11" s="123"/>
      <c r="OW11" s="123"/>
      <c r="OX11" s="123"/>
      <c r="OY11" s="123"/>
      <c r="OZ11" s="123"/>
      <c r="PA11" s="123"/>
      <c r="PB11" s="123"/>
      <c r="PC11" s="123"/>
      <c r="PD11" s="123"/>
      <c r="PE11" s="123"/>
      <c r="PF11" s="123"/>
      <c r="PG11" s="123"/>
      <c r="PH11" s="123"/>
      <c r="PI11" s="123"/>
      <c r="PJ11" s="123"/>
      <c r="PK11" s="123"/>
      <c r="PL11" s="123"/>
      <c r="PM11" s="123"/>
      <c r="PN11" s="123"/>
      <c r="PO11" s="123"/>
      <c r="PP11" s="123"/>
      <c r="PQ11" s="123"/>
      <c r="PR11" s="123"/>
      <c r="PS11" s="123"/>
      <c r="PT11" s="123"/>
      <c r="PU11" s="123"/>
      <c r="PV11" s="123"/>
      <c r="PW11" s="123"/>
      <c r="PX11" s="123"/>
      <c r="PY11" s="123"/>
      <c r="PZ11" s="123"/>
      <c r="QA11" s="123"/>
      <c r="QB11" s="123"/>
      <c r="QC11" s="123"/>
      <c r="QD11" s="123"/>
      <c r="QE11" s="123"/>
      <c r="QF11" s="123"/>
      <c r="QG11" s="123"/>
      <c r="QH11" s="123"/>
      <c r="QI11" s="123"/>
      <c r="QJ11" s="123"/>
      <c r="QK11" s="123"/>
      <c r="QL11" s="123"/>
      <c r="QM11" s="123"/>
      <c r="QN11" s="123"/>
      <c r="QO11" s="123"/>
      <c r="QP11" s="123"/>
      <c r="QQ11" s="123"/>
      <c r="QR11" s="123"/>
      <c r="QS11" s="123"/>
      <c r="QT11" s="123"/>
      <c r="QU11" s="123"/>
      <c r="QV11" s="123"/>
      <c r="QW11" s="123"/>
      <c r="QX11" s="123"/>
      <c r="QY11" s="123"/>
      <c r="QZ11" s="123"/>
      <c r="RA11" s="123"/>
      <c r="RB11" s="123"/>
      <c r="RC11" s="123"/>
      <c r="RD11" s="123"/>
      <c r="RE11" s="123"/>
      <c r="RF11" s="123"/>
      <c r="RG11" s="123"/>
      <c r="RH11" s="123"/>
      <c r="RI11" s="123"/>
      <c r="RJ11" s="123"/>
      <c r="RK11" s="123"/>
      <c r="RL11" s="123"/>
      <c r="RM11" s="123"/>
      <c r="RN11" s="123"/>
      <c r="RO11" s="123"/>
      <c r="RP11" s="123"/>
      <c r="RQ11" s="123"/>
      <c r="RR11" s="123"/>
      <c r="RS11" s="123"/>
      <c r="RT11" s="123"/>
      <c r="RU11" s="123"/>
      <c r="RV11" s="123"/>
      <c r="RW11" s="123"/>
      <c r="RX11" s="123"/>
      <c r="RY11" s="123"/>
      <c r="RZ11" s="123"/>
      <c r="SA11" s="123"/>
      <c r="SB11" s="123"/>
      <c r="SC11" s="123"/>
      <c r="SD11" s="123"/>
      <c r="SE11" s="123"/>
      <c r="SF11" s="123"/>
      <c r="SG11" s="123"/>
      <c r="SH11" s="123"/>
      <c r="SI11" s="123"/>
      <c r="SJ11" s="123"/>
      <c r="SK11" s="123"/>
      <c r="SL11" s="123"/>
      <c r="SM11" s="123"/>
      <c r="SN11" s="123"/>
      <c r="SO11" s="123"/>
      <c r="SP11" s="123"/>
      <c r="SQ11" s="123"/>
      <c r="SR11" s="123"/>
      <c r="SS11" s="123"/>
      <c r="ST11" s="123"/>
      <c r="SU11" s="123"/>
      <c r="SV11" s="123"/>
      <c r="SW11" s="123"/>
      <c r="SX11" s="123"/>
      <c r="SY11" s="123"/>
      <c r="SZ11" s="123"/>
      <c r="TA11" s="123"/>
      <c r="TB11" s="123"/>
      <c r="TC11" s="123"/>
      <c r="TD11" s="123"/>
      <c r="TE11" s="123"/>
      <c r="TF11" s="123"/>
      <c r="TG11" s="123"/>
      <c r="TH11" s="123"/>
      <c r="TI11" s="123"/>
      <c r="TJ11" s="123"/>
      <c r="TK11" s="123"/>
      <c r="TL11" s="123"/>
      <c r="TM11" s="123"/>
      <c r="TN11" s="123"/>
      <c r="TO11" s="123"/>
      <c r="TP11" s="123"/>
      <c r="TQ11" s="123"/>
      <c r="TR11" s="123"/>
      <c r="TS11" s="123"/>
      <c r="TT11" s="123"/>
      <c r="TU11" s="123"/>
      <c r="TV11" s="123"/>
      <c r="TW11" s="123"/>
      <c r="TX11" s="123"/>
      <c r="TY11" s="123"/>
      <c r="TZ11" s="123"/>
      <c r="UA11" s="123"/>
      <c r="UB11" s="123"/>
      <c r="UC11" s="123"/>
      <c r="UD11" s="123"/>
      <c r="UE11" s="123"/>
      <c r="UF11" s="123"/>
      <c r="UG11" s="123"/>
      <c r="UH11" s="123"/>
      <c r="UI11" s="123"/>
      <c r="UJ11" s="123"/>
      <c r="UK11" s="123"/>
      <c r="UL11" s="123"/>
      <c r="UM11" s="123"/>
      <c r="UN11" s="123"/>
      <c r="UO11" s="123"/>
      <c r="UP11" s="123"/>
      <c r="UQ11" s="123"/>
      <c r="UR11" s="123"/>
      <c r="US11" s="123"/>
      <c r="UT11" s="123"/>
      <c r="UU11" s="123"/>
      <c r="UV11" s="123"/>
      <c r="UW11" s="123"/>
      <c r="UX11" s="123"/>
      <c r="UY11" s="123"/>
      <c r="UZ11" s="123"/>
      <c r="VA11" s="123"/>
      <c r="VB11" s="123"/>
      <c r="VC11" s="123"/>
      <c r="VD11" s="123"/>
      <c r="VE11" s="123"/>
      <c r="VF11" s="123"/>
      <c r="VG11" s="123"/>
      <c r="VH11" s="123"/>
      <c r="VI11" s="123"/>
      <c r="VJ11" s="123"/>
      <c r="VK11" s="123"/>
      <c r="VL11" s="123"/>
      <c r="VM11" s="123"/>
      <c r="VN11" s="123"/>
      <c r="VO11" s="123"/>
      <c r="VP11" s="123"/>
      <c r="VQ11" s="123"/>
      <c r="VR11" s="123"/>
      <c r="VS11" s="123"/>
      <c r="VT11" s="123"/>
      <c r="VU11" s="123"/>
      <c r="VV11" s="123"/>
      <c r="VW11" s="123"/>
      <c r="VX11" s="123"/>
      <c r="VY11" s="123"/>
      <c r="VZ11" s="123"/>
      <c r="WA11" s="123"/>
      <c r="WB11" s="123"/>
      <c r="WC11" s="123"/>
      <c r="WD11" s="123"/>
      <c r="WE11" s="123"/>
      <c r="WF11" s="123"/>
      <c r="WG11" s="123"/>
      <c r="WH11" s="123"/>
      <c r="WI11" s="123"/>
      <c r="WJ11" s="123"/>
      <c r="WK11" s="123"/>
      <c r="WL11" s="123"/>
      <c r="WM11" s="123"/>
      <c r="WN11" s="123"/>
      <c r="WO11" s="123"/>
      <c r="WP11" s="123"/>
      <c r="WQ11" s="123"/>
      <c r="WR11" s="123"/>
      <c r="WS11" s="123"/>
      <c r="WT11" s="123"/>
      <c r="WU11" s="123"/>
      <c r="WV11" s="123"/>
      <c r="WW11" s="123"/>
      <c r="WX11" s="123"/>
      <c r="WY11" s="123"/>
      <c r="WZ11" s="123"/>
      <c r="XA11" s="123"/>
      <c r="XB11" s="123"/>
      <c r="XC11" s="123"/>
      <c r="XD11" s="123"/>
      <c r="XE11" s="123"/>
      <c r="XF11" s="123"/>
      <c r="XG11" s="123"/>
      <c r="XH11" s="123"/>
      <c r="XI11" s="123"/>
      <c r="XJ11" s="123"/>
      <c r="XK11" s="123"/>
      <c r="XL11" s="123"/>
      <c r="XM11" s="123"/>
      <c r="XN11" s="123"/>
      <c r="XO11" s="123"/>
      <c r="XP11" s="123"/>
      <c r="XQ11" s="123"/>
      <c r="XR11" s="123"/>
      <c r="XS11" s="123"/>
      <c r="XT11" s="123"/>
      <c r="XU11" s="123"/>
      <c r="XV11" s="123"/>
      <c r="XW11" s="123"/>
      <c r="XX11" s="123"/>
      <c r="XY11" s="123"/>
      <c r="XZ11" s="123"/>
      <c r="YA11" s="123"/>
      <c r="YB11" s="123"/>
      <c r="YC11" s="123"/>
      <c r="YD11" s="123"/>
      <c r="YE11" s="123"/>
      <c r="YF11" s="123"/>
      <c r="YG11" s="123"/>
      <c r="YH11" s="123"/>
      <c r="YI11" s="123"/>
      <c r="YJ11" s="123"/>
      <c r="YK11" s="123"/>
      <c r="YL11" s="123"/>
      <c r="YM11" s="123"/>
      <c r="YN11" s="123"/>
      <c r="YO11" s="123"/>
      <c r="YP11" s="123"/>
      <c r="YQ11" s="123"/>
      <c r="YR11" s="123"/>
      <c r="YS11" s="123"/>
      <c r="YT11" s="123"/>
      <c r="YU11" s="123"/>
      <c r="YV11" s="123"/>
      <c r="YW11" s="123"/>
      <c r="YX11" s="123"/>
      <c r="YY11" s="123"/>
      <c r="YZ11" s="123"/>
      <c r="ZA11" s="123"/>
      <c r="ZB11" s="123"/>
      <c r="ZC11" s="123"/>
      <c r="ZD11" s="123"/>
      <c r="ZE11" s="123"/>
      <c r="ZF11" s="123"/>
      <c r="ZG11" s="123"/>
      <c r="ZH11" s="123"/>
      <c r="ZI11" s="123"/>
      <c r="ZJ11" s="123"/>
      <c r="ZK11" s="123"/>
      <c r="ZL11" s="123"/>
      <c r="ZM11" s="123"/>
      <c r="ZN11" s="123"/>
      <c r="ZO11" s="123"/>
      <c r="ZP11" s="123"/>
      <c r="ZQ11" s="123"/>
      <c r="ZR11" s="123"/>
      <c r="ZS11" s="123"/>
      <c r="ZT11" s="123"/>
      <c r="ZU11" s="123"/>
      <c r="ZV11" s="123"/>
      <c r="ZW11" s="123"/>
      <c r="ZX11" s="123"/>
      <c r="ZY11" s="123"/>
      <c r="ZZ11" s="123"/>
      <c r="AAA11" s="123"/>
      <c r="AAB11" s="123"/>
      <c r="AAC11" s="123"/>
      <c r="AAD11" s="123"/>
      <c r="AAE11" s="123"/>
      <c r="AAF11" s="123"/>
      <c r="AAG11" s="123"/>
      <c r="AAH11" s="123"/>
      <c r="AAI11" s="123"/>
      <c r="AAJ11" s="123"/>
      <c r="AAK11" s="123"/>
      <c r="AAL11" s="123"/>
      <c r="AAM11" s="123"/>
      <c r="AAN11" s="123"/>
      <c r="AAO11" s="123"/>
      <c r="AAP11" s="123"/>
      <c r="AAQ11" s="123"/>
      <c r="AAR11" s="123"/>
      <c r="AAS11" s="123"/>
      <c r="AAT11" s="123"/>
      <c r="AAU11" s="123"/>
      <c r="AAV11" s="123"/>
      <c r="AAW11" s="123"/>
      <c r="AAX11" s="123"/>
      <c r="AAY11" s="123"/>
      <c r="AAZ11" s="123"/>
      <c r="ABA11" s="123"/>
      <c r="ABB11" s="123"/>
      <c r="ABC11" s="123"/>
      <c r="ABD11" s="123"/>
      <c r="ABE11" s="123"/>
      <c r="ABF11" s="123"/>
      <c r="ABG11" s="123"/>
      <c r="ABH11" s="123"/>
      <c r="ABI11" s="123"/>
      <c r="ABJ11" s="123"/>
      <c r="ABK11" s="123"/>
      <c r="ABL11" s="123"/>
      <c r="ABM11" s="123"/>
      <c r="ABN11" s="123"/>
      <c r="ABO11" s="123"/>
      <c r="ABP11" s="123"/>
      <c r="ABQ11" s="123"/>
      <c r="ABR11" s="123"/>
      <c r="ABS11" s="123"/>
      <c r="ABT11" s="123"/>
      <c r="ABU11" s="123"/>
      <c r="ABV11" s="123"/>
      <c r="ABW11" s="123"/>
      <c r="ABX11" s="123"/>
      <c r="ABY11" s="123"/>
      <c r="ABZ11" s="123"/>
      <c r="ACA11" s="123"/>
      <c r="ACB11" s="123"/>
      <c r="ACC11" s="123"/>
      <c r="ACD11" s="123"/>
      <c r="ACE11" s="123"/>
      <c r="ACF11" s="123"/>
      <c r="ACG11" s="123"/>
      <c r="ACH11" s="123"/>
      <c r="ACI11" s="123"/>
      <c r="ACJ11" s="123"/>
      <c r="ACK11" s="123"/>
      <c r="ACL11" s="123"/>
      <c r="ACM11" s="123"/>
      <c r="ACN11" s="123"/>
      <c r="ACO11" s="123"/>
      <c r="ACP11" s="123"/>
      <c r="ACQ11" s="123"/>
      <c r="ACR11" s="123"/>
      <c r="ACS11" s="123"/>
      <c r="ACT11" s="123"/>
      <c r="ACU11" s="123"/>
      <c r="ACV11" s="123"/>
      <c r="ACW11" s="123"/>
      <c r="ACX11" s="123"/>
      <c r="ACY11" s="123"/>
      <c r="ACZ11" s="123"/>
      <c r="ADA11" s="123"/>
      <c r="ADB11" s="123"/>
      <c r="ADC11" s="123"/>
      <c r="ADD11" s="123"/>
      <c r="ADE11" s="123"/>
      <c r="ADF11" s="123"/>
      <c r="ADG11" s="123"/>
      <c r="ADH11" s="123"/>
      <c r="ADI11" s="123"/>
      <c r="ADJ11" s="123"/>
      <c r="ADK11" s="123"/>
      <c r="ADL11" s="123"/>
      <c r="ADM11" s="123"/>
      <c r="ADN11" s="123"/>
      <c r="ADO11" s="123"/>
      <c r="ADP11" s="123"/>
      <c r="ADQ11" s="123"/>
      <c r="ADR11" s="123"/>
      <c r="ADS11" s="123"/>
      <c r="ADT11" s="123"/>
      <c r="ADU11" s="123"/>
      <c r="ADV11" s="123"/>
      <c r="ADW11" s="123"/>
      <c r="ADX11" s="123"/>
      <c r="ADY11" s="123"/>
      <c r="ADZ11" s="123"/>
      <c r="AEA11" s="123"/>
      <c r="AEB11" s="123"/>
      <c r="AEC11" s="123"/>
      <c r="AED11" s="123"/>
      <c r="AEE11" s="123"/>
      <c r="AEF11" s="123"/>
      <c r="AEG11" s="123"/>
      <c r="AEH11" s="123"/>
      <c r="AEI11" s="123"/>
      <c r="AEJ11" s="123"/>
      <c r="AEK11" s="123"/>
      <c r="AEL11" s="123"/>
      <c r="AEM11" s="123"/>
      <c r="AEN11" s="123"/>
      <c r="AEO11" s="123"/>
      <c r="AEP11" s="123"/>
      <c r="AEQ11" s="123"/>
      <c r="AER11" s="123"/>
      <c r="AES11" s="123"/>
      <c r="AET11" s="123"/>
      <c r="AEU11" s="123"/>
      <c r="AEV11" s="123"/>
      <c r="AEW11" s="123"/>
      <c r="AEX11" s="123"/>
      <c r="AEY11" s="123"/>
      <c r="AEZ11" s="123"/>
      <c r="AFA11" s="123"/>
      <c r="AFB11" s="123"/>
      <c r="AFC11" s="123"/>
      <c r="AFD11" s="123"/>
      <c r="AFE11" s="123"/>
      <c r="AFF11" s="123"/>
      <c r="AFG11" s="123"/>
      <c r="AFH11" s="123"/>
      <c r="AFI11" s="123"/>
      <c r="AFJ11" s="123"/>
      <c r="AFK11" s="123"/>
      <c r="AFL11" s="123"/>
      <c r="AFM11" s="123"/>
      <c r="AFN11" s="123"/>
      <c r="AFO11" s="123"/>
      <c r="AFP11" s="123"/>
      <c r="AFQ11" s="123"/>
      <c r="AFR11" s="123"/>
      <c r="AFS11" s="123"/>
      <c r="AFT11" s="123"/>
      <c r="AFU11" s="123"/>
      <c r="AFV11" s="123"/>
      <c r="AFW11" s="123"/>
      <c r="AFX11" s="123"/>
      <c r="AFY11" s="123"/>
      <c r="AFZ11" s="123"/>
      <c r="AGA11" s="123"/>
      <c r="AGB11" s="123"/>
      <c r="AGC11" s="123"/>
      <c r="AGD11" s="123"/>
      <c r="AGE11" s="123"/>
      <c r="AGF11" s="123"/>
      <c r="AGG11" s="123"/>
      <c r="AGH11" s="123"/>
      <c r="AGI11" s="123"/>
      <c r="AGJ11" s="123"/>
      <c r="AGK11" s="123"/>
      <c r="AGL11" s="123"/>
      <c r="AGM11" s="123"/>
      <c r="AGN11" s="123"/>
      <c r="AGO11" s="123"/>
      <c r="AGP11" s="123"/>
      <c r="AGQ11" s="123"/>
      <c r="AGR11" s="123"/>
      <c r="AGS11" s="123"/>
      <c r="AGT11" s="123"/>
      <c r="AGU11" s="123"/>
      <c r="AGV11" s="123"/>
      <c r="AGW11" s="123"/>
      <c r="AGX11" s="123"/>
      <c r="AGY11" s="123"/>
      <c r="AGZ11" s="123"/>
      <c r="AHA11" s="123"/>
      <c r="AHB11" s="123"/>
      <c r="AHC11" s="123"/>
      <c r="AHD11" s="123"/>
      <c r="AHE11" s="123"/>
      <c r="AHF11" s="123"/>
      <c r="AHG11" s="123"/>
      <c r="AHH11" s="123"/>
      <c r="AHI11" s="123"/>
      <c r="AHJ11" s="123"/>
      <c r="AHK11" s="123"/>
      <c r="AHL11" s="123"/>
      <c r="AHM11" s="123"/>
      <c r="AHN11" s="123"/>
      <c r="AHO11" s="123"/>
      <c r="AHP11" s="123"/>
      <c r="AHQ11" s="123"/>
      <c r="AHR11" s="123"/>
      <c r="AHS11" s="123"/>
      <c r="AHT11" s="123"/>
      <c r="AHU11" s="123"/>
      <c r="AHV11" s="123"/>
      <c r="AHW11" s="123"/>
      <c r="AHX11" s="123"/>
      <c r="AHY11" s="123"/>
      <c r="AHZ11" s="123"/>
      <c r="AIA11" s="123"/>
      <c r="AIB11" s="123"/>
      <c r="AIC11" s="123"/>
      <c r="AID11" s="123"/>
      <c r="AIE11" s="123"/>
      <c r="AIF11" s="123"/>
      <c r="AIG11" s="123"/>
      <c r="AIH11" s="123"/>
      <c r="AII11" s="123"/>
      <c r="AIJ11" s="123"/>
      <c r="AIK11" s="123"/>
      <c r="AIL11" s="123"/>
      <c r="AIM11" s="123"/>
      <c r="AIN11" s="123"/>
      <c r="AIO11" s="123"/>
      <c r="AIP11" s="123"/>
      <c r="AIQ11" s="123"/>
      <c r="AIR11" s="123"/>
      <c r="AIS11" s="123"/>
      <c r="AIT11" s="123"/>
      <c r="AIU11" s="123"/>
      <c r="AIV11" s="123"/>
      <c r="AIW11" s="123"/>
      <c r="AIX11" s="123"/>
      <c r="AIY11" s="123"/>
      <c r="AIZ11" s="123"/>
      <c r="AJA11" s="123"/>
      <c r="AJB11" s="123"/>
      <c r="AJC11" s="123"/>
      <c r="AJD11" s="123"/>
      <c r="AJE11" s="123"/>
      <c r="AJF11" s="123"/>
      <c r="AJG11" s="123"/>
      <c r="AJH11" s="123"/>
      <c r="AJI11" s="123"/>
      <c r="AJJ11" s="123"/>
      <c r="AJK11" s="123"/>
      <c r="AJL11" s="123"/>
      <c r="AJM11" s="123"/>
      <c r="AJN11" s="123"/>
      <c r="AJO11" s="123"/>
      <c r="AJP11" s="123"/>
      <c r="AJQ11" s="123"/>
      <c r="AJR11" s="123"/>
      <c r="AJS11" s="123"/>
      <c r="AJT11" s="123"/>
      <c r="AJU11" s="123"/>
      <c r="AJV11" s="123"/>
      <c r="AJW11" s="123"/>
      <c r="AJX11" s="123"/>
      <c r="AJY11" s="123"/>
      <c r="AJZ11" s="123"/>
      <c r="AKA11" s="123"/>
      <c r="AKB11" s="123"/>
      <c r="AKC11" s="123"/>
      <c r="AKD11" s="123"/>
      <c r="AKE11" s="123"/>
      <c r="AKF11" s="123"/>
      <c r="AKG11" s="123"/>
      <c r="AKH11" s="123"/>
      <c r="AKI11" s="123"/>
      <c r="AKJ11" s="123"/>
      <c r="AKK11" s="123"/>
      <c r="AKL11" s="123"/>
      <c r="AKM11" s="123"/>
      <c r="AKN11" s="123"/>
      <c r="AKO11" s="123"/>
      <c r="AKP11" s="123"/>
      <c r="AKQ11" s="123"/>
      <c r="AKR11" s="123"/>
      <c r="AKS11" s="123"/>
      <c r="AKT11" s="123"/>
      <c r="AKU11" s="123"/>
      <c r="AKV11" s="123"/>
      <c r="AKW11" s="123"/>
      <c r="AKX11" s="123"/>
      <c r="AKY11" s="123"/>
      <c r="AKZ11" s="123"/>
      <c r="ALA11" s="123"/>
      <c r="ALB11" s="123"/>
      <c r="ALC11" s="123"/>
      <c r="ALD11" s="123"/>
      <c r="ALE11" s="123"/>
      <c r="ALF11" s="123"/>
      <c r="ALG11" s="123"/>
      <c r="ALH11" s="123"/>
      <c r="ALI11" s="123"/>
      <c r="ALJ11" s="123"/>
      <c r="ALK11" s="123"/>
      <c r="ALL11" s="123"/>
      <c r="ALM11" s="123"/>
      <c r="ALN11" s="123"/>
      <c r="ALO11" s="123"/>
      <c r="ALP11" s="123"/>
      <c r="ALQ11" s="123"/>
      <c r="ALR11" s="123"/>
      <c r="ALS11" s="123"/>
      <c r="ALT11" s="123"/>
      <c r="ALU11" s="123"/>
      <c r="ALV11" s="123"/>
      <c r="ALW11" s="123"/>
      <c r="ALX11" s="123"/>
      <c r="ALY11" s="123"/>
      <c r="ALZ11" s="123"/>
      <c r="AMA11" s="123"/>
      <c r="AMB11" s="123"/>
      <c r="AMC11" s="123"/>
      <c r="AMD11" s="123"/>
      <c r="AME11" s="123"/>
      <c r="AMF11" s="123"/>
      <c r="AMG11" s="123"/>
      <c r="AMH11" s="123"/>
      <c r="AMI11" s="123"/>
      <c r="AMJ11" s="123"/>
      <c r="AMK11" s="123"/>
    </row>
    <row r="12" spans="1:1025" x14ac:dyDescent="0.25">
      <c r="A12" s="85" t="s">
        <v>42</v>
      </c>
      <c r="B12" s="114">
        <v>11</v>
      </c>
      <c r="C12" s="158">
        <v>11</v>
      </c>
      <c r="D12" s="88"/>
      <c r="E12" s="92"/>
      <c r="F12" s="90">
        <f t="shared" si="0"/>
        <v>903.86499191633379</v>
      </c>
      <c r="G12" s="90">
        <f t="shared" si="1"/>
        <v>3615.4599676653352</v>
      </c>
      <c r="H12" s="91">
        <f t="shared" si="2"/>
        <v>3615.4599676653352</v>
      </c>
      <c r="I12" s="92"/>
      <c r="J12" s="92"/>
      <c r="K12" s="92"/>
      <c r="L12" s="112">
        <v>902</v>
      </c>
      <c r="M12" s="93"/>
      <c r="N12" s="118">
        <v>848.2358587374332</v>
      </c>
      <c r="O12" s="107">
        <v>950</v>
      </c>
      <c r="P12" s="96">
        <v>915.22410892790197</v>
      </c>
      <c r="Q12" s="111"/>
      <c r="R12" s="97"/>
      <c r="S12" s="108"/>
      <c r="T12" s="112"/>
      <c r="U12" s="99"/>
      <c r="V12" s="100"/>
      <c r="W12" s="80"/>
      <c r="X12" s="129"/>
      <c r="Y12" s="103">
        <f t="shared" si="3"/>
        <v>0</v>
      </c>
      <c r="Z12" s="103">
        <f t="shared" si="4"/>
        <v>0</v>
      </c>
      <c r="AA12" s="103">
        <f t="shared" si="5"/>
        <v>0</v>
      </c>
      <c r="AB12" s="103">
        <f t="shared" si="6"/>
        <v>1</v>
      </c>
      <c r="AC12" s="103">
        <f t="shared" si="7"/>
        <v>0</v>
      </c>
      <c r="AD12" s="103">
        <f t="shared" si="8"/>
        <v>1</v>
      </c>
      <c r="AE12" s="103">
        <f t="shared" si="9"/>
        <v>1</v>
      </c>
      <c r="AF12" s="103">
        <f t="shared" si="10"/>
        <v>1</v>
      </c>
      <c r="AG12" s="103">
        <f t="shared" si="11"/>
        <v>0</v>
      </c>
      <c r="AH12" s="103">
        <f t="shared" si="12"/>
        <v>0</v>
      </c>
      <c r="AI12" s="103">
        <f t="shared" si="13"/>
        <v>0</v>
      </c>
      <c r="AJ12" s="103">
        <f t="shared" si="14"/>
        <v>0</v>
      </c>
      <c r="AK12" s="104"/>
      <c r="AN12" s="103">
        <f t="shared" si="15"/>
        <v>4</v>
      </c>
      <c r="AO12" s="103">
        <f t="shared" si="16"/>
        <v>0</v>
      </c>
      <c r="AP12" s="103">
        <f t="shared" si="17"/>
        <v>0</v>
      </c>
      <c r="AQ12" s="103">
        <f t="shared" si="18"/>
        <v>0</v>
      </c>
      <c r="AR12" s="103">
        <f t="shared" si="19"/>
        <v>0</v>
      </c>
      <c r="AS12" s="103">
        <f t="shared" si="20"/>
        <v>0</v>
      </c>
      <c r="AT12" s="103">
        <f t="shared" si="21"/>
        <v>0</v>
      </c>
      <c r="AU12" s="103">
        <f t="shared" si="22"/>
        <v>0</v>
      </c>
      <c r="AV12" s="103">
        <f t="shared" si="23"/>
        <v>0</v>
      </c>
      <c r="AW12" s="103">
        <f t="shared" si="24"/>
        <v>0</v>
      </c>
    </row>
    <row r="13" spans="1:1025" x14ac:dyDescent="0.25">
      <c r="A13" s="85" t="s">
        <v>33</v>
      </c>
      <c r="B13" s="114">
        <v>12</v>
      </c>
      <c r="C13" s="158">
        <v>12</v>
      </c>
      <c r="D13" s="88"/>
      <c r="E13" s="89" t="s">
        <v>95</v>
      </c>
      <c r="F13" s="90">
        <f t="shared" si="0"/>
        <v>903.55274687880819</v>
      </c>
      <c r="G13" s="90">
        <f t="shared" si="1"/>
        <v>3614.2109875152328</v>
      </c>
      <c r="H13" s="91">
        <f t="shared" si="2"/>
        <v>4129.6475065608847</v>
      </c>
      <c r="I13" s="92"/>
      <c r="J13" s="93"/>
      <c r="K13" s="89"/>
      <c r="L13" s="112"/>
      <c r="M13" s="107">
        <v>945</v>
      </c>
      <c r="N13" s="95">
        <v>515.43651904565183</v>
      </c>
      <c r="O13" s="93"/>
      <c r="P13" s="119">
        <v>924.54044119862681</v>
      </c>
      <c r="Q13" s="119">
        <v>911.15494042805983</v>
      </c>
      <c r="R13" s="130"/>
      <c r="S13" s="98"/>
      <c r="T13" s="159">
        <v>833.51560588854602</v>
      </c>
      <c r="U13" s="99"/>
      <c r="V13" s="100"/>
      <c r="Y13" s="103">
        <f t="shared" si="3"/>
        <v>0</v>
      </c>
      <c r="Z13" s="103">
        <f t="shared" si="4"/>
        <v>0</v>
      </c>
      <c r="AA13" s="103">
        <f t="shared" si="5"/>
        <v>0</v>
      </c>
      <c r="AB13" s="103">
        <f t="shared" si="6"/>
        <v>0</v>
      </c>
      <c r="AC13" s="103">
        <f t="shared" si="7"/>
        <v>1</v>
      </c>
      <c r="AD13" s="103">
        <f t="shared" si="8"/>
        <v>1</v>
      </c>
      <c r="AE13" s="103">
        <f t="shared" si="9"/>
        <v>0</v>
      </c>
      <c r="AF13" s="103">
        <f t="shared" si="10"/>
        <v>1</v>
      </c>
      <c r="AG13" s="103">
        <f t="shared" si="11"/>
        <v>1</v>
      </c>
      <c r="AH13" s="103">
        <f t="shared" si="12"/>
        <v>0</v>
      </c>
      <c r="AI13" s="103">
        <f t="shared" si="13"/>
        <v>0</v>
      </c>
      <c r="AJ13" s="103">
        <f t="shared" si="14"/>
        <v>1</v>
      </c>
      <c r="AK13" s="104"/>
      <c r="AN13" s="103">
        <f t="shared" si="15"/>
        <v>5</v>
      </c>
      <c r="AO13" s="103">
        <f t="shared" si="16"/>
        <v>515.43651904565183</v>
      </c>
      <c r="AP13" s="103">
        <f t="shared" si="17"/>
        <v>0</v>
      </c>
      <c r="AQ13" s="103">
        <f t="shared" si="18"/>
        <v>0</v>
      </c>
      <c r="AR13" s="103">
        <f t="shared" si="19"/>
        <v>0</v>
      </c>
      <c r="AS13" s="103">
        <f t="shared" si="20"/>
        <v>0</v>
      </c>
      <c r="AT13" s="103">
        <f t="shared" si="21"/>
        <v>0</v>
      </c>
      <c r="AU13" s="103">
        <f t="shared" si="22"/>
        <v>0</v>
      </c>
      <c r="AV13" s="103">
        <f t="shared" si="23"/>
        <v>0</v>
      </c>
      <c r="AW13" s="103">
        <f t="shared" si="24"/>
        <v>0</v>
      </c>
    </row>
    <row r="14" spans="1:1025" x14ac:dyDescent="0.25">
      <c r="A14" s="85" t="s">
        <v>29</v>
      </c>
      <c r="B14" s="114">
        <v>13</v>
      </c>
      <c r="C14" s="158">
        <v>13</v>
      </c>
      <c r="D14" s="88"/>
      <c r="E14" s="89"/>
      <c r="F14" s="90">
        <f t="shared" si="0"/>
        <v>899.37055830443592</v>
      </c>
      <c r="G14" s="90">
        <f t="shared" si="1"/>
        <v>3597.4822332177437</v>
      </c>
      <c r="H14" s="91">
        <f t="shared" si="2"/>
        <v>4459.4822332177437</v>
      </c>
      <c r="I14" s="93"/>
      <c r="J14" s="92"/>
      <c r="K14" s="89"/>
      <c r="L14" s="94">
        <v>862</v>
      </c>
      <c r="M14" s="93"/>
      <c r="N14" s="109"/>
      <c r="O14" s="97"/>
      <c r="P14" s="96">
        <v>898.68686437032613</v>
      </c>
      <c r="Q14" s="96">
        <v>900.3256953323986</v>
      </c>
      <c r="R14" s="97"/>
      <c r="S14" s="113">
        <v>918.89913661984792</v>
      </c>
      <c r="T14" s="162">
        <v>879.57053689517136</v>
      </c>
      <c r="U14" s="124"/>
      <c r="V14" s="160"/>
      <c r="W14" s="125"/>
      <c r="X14" s="102"/>
      <c r="Y14" s="103">
        <f t="shared" si="3"/>
        <v>0</v>
      </c>
      <c r="Z14" s="103">
        <f t="shared" si="4"/>
        <v>0</v>
      </c>
      <c r="AA14" s="103">
        <f t="shared" si="5"/>
        <v>0</v>
      </c>
      <c r="AB14" s="103">
        <f t="shared" si="6"/>
        <v>1</v>
      </c>
      <c r="AC14" s="103">
        <f t="shared" si="7"/>
        <v>0</v>
      </c>
      <c r="AD14" s="103">
        <f t="shared" si="8"/>
        <v>0</v>
      </c>
      <c r="AE14" s="103">
        <f t="shared" si="9"/>
        <v>0</v>
      </c>
      <c r="AF14" s="103">
        <f t="shared" si="10"/>
        <v>1</v>
      </c>
      <c r="AG14" s="103">
        <f t="shared" si="11"/>
        <v>1</v>
      </c>
      <c r="AH14" s="103">
        <f t="shared" si="12"/>
        <v>0</v>
      </c>
      <c r="AI14" s="103">
        <f t="shared" si="13"/>
        <v>1</v>
      </c>
      <c r="AJ14" s="103">
        <f t="shared" si="14"/>
        <v>1</v>
      </c>
      <c r="AK14" s="104"/>
      <c r="AN14" s="103">
        <f t="shared" si="15"/>
        <v>5</v>
      </c>
      <c r="AO14" s="103">
        <f t="shared" si="16"/>
        <v>862</v>
      </c>
      <c r="AP14" s="103">
        <f t="shared" si="17"/>
        <v>0</v>
      </c>
      <c r="AQ14" s="103">
        <f t="shared" si="18"/>
        <v>0</v>
      </c>
      <c r="AR14" s="103">
        <f t="shared" si="19"/>
        <v>0</v>
      </c>
      <c r="AS14" s="103">
        <f t="shared" si="20"/>
        <v>0</v>
      </c>
      <c r="AT14" s="103">
        <f t="shared" si="21"/>
        <v>0</v>
      </c>
      <c r="AU14" s="103">
        <f t="shared" si="22"/>
        <v>0</v>
      </c>
      <c r="AV14" s="103">
        <f t="shared" si="23"/>
        <v>0</v>
      </c>
      <c r="AW14" s="103">
        <f t="shared" si="24"/>
        <v>0</v>
      </c>
    </row>
    <row r="15" spans="1:1025" x14ac:dyDescent="0.25">
      <c r="A15" s="85" t="s">
        <v>16</v>
      </c>
      <c r="B15" s="114">
        <v>14</v>
      </c>
      <c r="C15" s="158">
        <v>14</v>
      </c>
      <c r="D15" s="88"/>
      <c r="E15" s="89"/>
      <c r="F15" s="90">
        <f t="shared" si="0"/>
        <v>890.93673194957819</v>
      </c>
      <c r="G15" s="90">
        <f t="shared" si="1"/>
        <v>3563.7469277983128</v>
      </c>
      <c r="H15" s="91">
        <f t="shared" si="2"/>
        <v>4091.1023571046858</v>
      </c>
      <c r="I15" s="93"/>
      <c r="J15" s="111">
        <v>873.73289026258067</v>
      </c>
      <c r="K15" s="89"/>
      <c r="L15" s="112"/>
      <c r="M15" s="93"/>
      <c r="N15" s="95">
        <v>866.78061276259166</v>
      </c>
      <c r="O15" s="97"/>
      <c r="P15" s="119">
        <v>915.63583021783552</v>
      </c>
      <c r="Q15" s="111"/>
      <c r="R15" s="97"/>
      <c r="S15" s="113">
        <v>527.3554293063728</v>
      </c>
      <c r="T15" s="162">
        <v>907.59759455530491</v>
      </c>
      <c r="U15" s="99"/>
      <c r="V15" s="100"/>
      <c r="X15" s="102"/>
      <c r="Y15" s="103">
        <f t="shared" si="3"/>
        <v>0</v>
      </c>
      <c r="Z15" s="103">
        <f t="shared" si="4"/>
        <v>1</v>
      </c>
      <c r="AA15" s="103">
        <f t="shared" si="5"/>
        <v>0</v>
      </c>
      <c r="AB15" s="103">
        <f t="shared" si="6"/>
        <v>0</v>
      </c>
      <c r="AC15" s="103">
        <f t="shared" si="7"/>
        <v>0</v>
      </c>
      <c r="AD15" s="103">
        <f t="shared" si="8"/>
        <v>1</v>
      </c>
      <c r="AE15" s="103">
        <f t="shared" si="9"/>
        <v>0</v>
      </c>
      <c r="AF15" s="103">
        <f t="shared" si="10"/>
        <v>1</v>
      </c>
      <c r="AG15" s="103">
        <f t="shared" si="11"/>
        <v>0</v>
      </c>
      <c r="AH15" s="103">
        <f t="shared" si="12"/>
        <v>0</v>
      </c>
      <c r="AI15" s="103">
        <f t="shared" si="13"/>
        <v>1</v>
      </c>
      <c r="AJ15" s="103">
        <f t="shared" si="14"/>
        <v>1</v>
      </c>
      <c r="AK15" s="104"/>
      <c r="AN15" s="103">
        <f t="shared" si="15"/>
        <v>5</v>
      </c>
      <c r="AO15" s="103">
        <f t="shared" si="16"/>
        <v>527.3554293063728</v>
      </c>
      <c r="AP15" s="103">
        <f t="shared" si="17"/>
        <v>0</v>
      </c>
      <c r="AQ15" s="103">
        <f t="shared" si="18"/>
        <v>0</v>
      </c>
      <c r="AR15" s="103">
        <f t="shared" si="19"/>
        <v>0</v>
      </c>
      <c r="AS15" s="103">
        <f t="shared" si="20"/>
        <v>0</v>
      </c>
      <c r="AT15" s="103">
        <f t="shared" si="21"/>
        <v>0</v>
      </c>
      <c r="AU15" s="103">
        <f t="shared" si="22"/>
        <v>0</v>
      </c>
      <c r="AV15" s="103">
        <f t="shared" si="23"/>
        <v>0</v>
      </c>
      <c r="AW15" s="103">
        <f t="shared" si="24"/>
        <v>0</v>
      </c>
    </row>
    <row r="16" spans="1:1025" x14ac:dyDescent="0.25">
      <c r="A16" s="85" t="s">
        <v>32</v>
      </c>
      <c r="B16" s="114">
        <v>15</v>
      </c>
      <c r="C16" s="158">
        <v>15</v>
      </c>
      <c r="D16" s="88"/>
      <c r="E16" s="89" t="s">
        <v>95</v>
      </c>
      <c r="F16" s="90">
        <f t="shared" si="0"/>
        <v>832.95046133633673</v>
      </c>
      <c r="G16" s="90">
        <f t="shared" si="1"/>
        <v>3331.8018453453469</v>
      </c>
      <c r="H16" s="91">
        <f t="shared" si="2"/>
        <v>3331.8018453453469</v>
      </c>
      <c r="I16" s="147"/>
      <c r="J16" s="93"/>
      <c r="K16" s="93"/>
      <c r="L16" s="112"/>
      <c r="M16" s="107">
        <v>932</v>
      </c>
      <c r="N16" s="95">
        <v>523.98650203850525</v>
      </c>
      <c r="O16" s="93"/>
      <c r="P16" s="119">
        <v>920.10254288169926</v>
      </c>
      <c r="Q16" s="96">
        <v>955.7128004251424</v>
      </c>
      <c r="R16" s="130"/>
      <c r="S16" s="98"/>
      <c r="T16" s="122"/>
      <c r="U16" s="99"/>
      <c r="V16" s="100"/>
      <c r="X16" s="102"/>
      <c r="Y16" s="103">
        <f t="shared" si="3"/>
        <v>0</v>
      </c>
      <c r="Z16" s="103">
        <f t="shared" si="4"/>
        <v>0</v>
      </c>
      <c r="AA16" s="103">
        <f t="shared" si="5"/>
        <v>0</v>
      </c>
      <c r="AB16" s="103">
        <f t="shared" si="6"/>
        <v>0</v>
      </c>
      <c r="AC16" s="103">
        <f t="shared" si="7"/>
        <v>1</v>
      </c>
      <c r="AD16" s="103">
        <f t="shared" si="8"/>
        <v>1</v>
      </c>
      <c r="AE16" s="103">
        <f t="shared" si="9"/>
        <v>0</v>
      </c>
      <c r="AF16" s="103">
        <f t="shared" si="10"/>
        <v>1</v>
      </c>
      <c r="AG16" s="103">
        <f t="shared" si="11"/>
        <v>1</v>
      </c>
      <c r="AH16" s="103">
        <f t="shared" si="12"/>
        <v>0</v>
      </c>
      <c r="AI16" s="103">
        <f t="shared" si="13"/>
        <v>0</v>
      </c>
      <c r="AJ16" s="103">
        <f t="shared" si="14"/>
        <v>0</v>
      </c>
      <c r="AK16" s="104"/>
      <c r="AN16" s="103">
        <f t="shared" si="15"/>
        <v>4</v>
      </c>
      <c r="AO16" s="103">
        <f t="shared" si="16"/>
        <v>0</v>
      </c>
      <c r="AP16" s="103">
        <f t="shared" si="17"/>
        <v>0</v>
      </c>
      <c r="AQ16" s="103">
        <f t="shared" si="18"/>
        <v>0</v>
      </c>
      <c r="AR16" s="103">
        <f t="shared" si="19"/>
        <v>0</v>
      </c>
      <c r="AS16" s="103">
        <f t="shared" si="20"/>
        <v>0</v>
      </c>
      <c r="AT16" s="103">
        <f t="shared" si="21"/>
        <v>0</v>
      </c>
      <c r="AU16" s="103">
        <f t="shared" si="22"/>
        <v>0</v>
      </c>
      <c r="AV16" s="103">
        <f t="shared" si="23"/>
        <v>0</v>
      </c>
      <c r="AW16" s="103">
        <f t="shared" si="24"/>
        <v>0</v>
      </c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  <c r="IR16" s="123"/>
      <c r="IS16" s="123"/>
      <c r="IT16" s="123"/>
      <c r="IU16" s="123"/>
      <c r="IV16" s="123"/>
      <c r="IW16" s="123"/>
      <c r="IX16" s="123"/>
      <c r="IY16" s="123"/>
      <c r="IZ16" s="123"/>
      <c r="JA16" s="123"/>
      <c r="JB16" s="123"/>
      <c r="JC16" s="123"/>
      <c r="JD16" s="123"/>
      <c r="JE16" s="123"/>
      <c r="JF16" s="123"/>
      <c r="JG16" s="123"/>
      <c r="JH16" s="123"/>
      <c r="JI16" s="123"/>
      <c r="JJ16" s="123"/>
      <c r="JK16" s="123"/>
      <c r="JL16" s="123"/>
      <c r="JM16" s="123"/>
      <c r="JN16" s="123"/>
      <c r="JO16" s="123"/>
      <c r="JP16" s="123"/>
      <c r="JQ16" s="123"/>
      <c r="JR16" s="123"/>
      <c r="JS16" s="123"/>
      <c r="JT16" s="123"/>
      <c r="JU16" s="123"/>
      <c r="JV16" s="123"/>
      <c r="JW16" s="123"/>
      <c r="JX16" s="123"/>
      <c r="JY16" s="123"/>
      <c r="JZ16" s="123"/>
      <c r="KA16" s="123"/>
      <c r="KB16" s="123"/>
      <c r="KC16" s="123"/>
      <c r="KD16" s="123"/>
      <c r="KE16" s="123"/>
      <c r="KF16" s="123"/>
      <c r="KG16" s="123"/>
      <c r="KH16" s="123"/>
      <c r="KI16" s="123"/>
      <c r="KJ16" s="123"/>
      <c r="KK16" s="123"/>
      <c r="KL16" s="123"/>
      <c r="KM16" s="123"/>
      <c r="KN16" s="123"/>
      <c r="KO16" s="123"/>
      <c r="KP16" s="123"/>
      <c r="KQ16" s="123"/>
      <c r="KR16" s="123"/>
      <c r="KS16" s="123"/>
      <c r="KT16" s="123"/>
      <c r="KU16" s="123"/>
      <c r="KV16" s="123"/>
      <c r="KW16" s="123"/>
      <c r="KX16" s="123"/>
      <c r="KY16" s="123"/>
      <c r="KZ16" s="123"/>
      <c r="LA16" s="123"/>
      <c r="LB16" s="123"/>
      <c r="LC16" s="123"/>
      <c r="LD16" s="123"/>
      <c r="LE16" s="123"/>
      <c r="LF16" s="123"/>
      <c r="LG16" s="123"/>
      <c r="LH16" s="123"/>
      <c r="LI16" s="123"/>
      <c r="LJ16" s="123"/>
      <c r="LK16" s="123"/>
      <c r="LL16" s="123"/>
      <c r="LM16" s="123"/>
      <c r="LN16" s="123"/>
      <c r="LO16" s="123"/>
      <c r="LP16" s="123"/>
      <c r="LQ16" s="123"/>
      <c r="LR16" s="123"/>
      <c r="LS16" s="123"/>
      <c r="LT16" s="123"/>
      <c r="LU16" s="123"/>
      <c r="LV16" s="123"/>
      <c r="LW16" s="123"/>
      <c r="LX16" s="123"/>
      <c r="LY16" s="123"/>
      <c r="LZ16" s="123"/>
      <c r="MA16" s="123"/>
      <c r="MB16" s="123"/>
      <c r="MC16" s="123"/>
      <c r="MD16" s="123"/>
      <c r="ME16" s="123"/>
      <c r="MF16" s="123"/>
      <c r="MG16" s="123"/>
      <c r="MH16" s="123"/>
      <c r="MI16" s="123"/>
      <c r="MJ16" s="123"/>
      <c r="MK16" s="123"/>
      <c r="ML16" s="123"/>
      <c r="MM16" s="123"/>
      <c r="MN16" s="123"/>
      <c r="MO16" s="123"/>
      <c r="MP16" s="123"/>
      <c r="MQ16" s="123"/>
      <c r="MR16" s="123"/>
      <c r="MS16" s="123"/>
      <c r="MT16" s="123"/>
      <c r="MU16" s="123"/>
      <c r="MV16" s="123"/>
      <c r="MW16" s="123"/>
      <c r="MX16" s="123"/>
      <c r="MY16" s="123"/>
      <c r="MZ16" s="123"/>
      <c r="NA16" s="123"/>
      <c r="NB16" s="123"/>
      <c r="NC16" s="123"/>
      <c r="ND16" s="123"/>
      <c r="NE16" s="123"/>
      <c r="NF16" s="123"/>
      <c r="NG16" s="123"/>
      <c r="NH16" s="123"/>
      <c r="NI16" s="123"/>
      <c r="NJ16" s="123"/>
      <c r="NK16" s="123"/>
      <c r="NL16" s="123"/>
      <c r="NM16" s="123"/>
      <c r="NN16" s="123"/>
      <c r="NO16" s="123"/>
      <c r="NP16" s="123"/>
      <c r="NQ16" s="123"/>
      <c r="NR16" s="123"/>
      <c r="NS16" s="123"/>
      <c r="NT16" s="123"/>
      <c r="NU16" s="123"/>
      <c r="NV16" s="123"/>
      <c r="NW16" s="123"/>
      <c r="NX16" s="123"/>
      <c r="NY16" s="123"/>
      <c r="NZ16" s="123"/>
      <c r="OA16" s="123"/>
      <c r="OB16" s="123"/>
      <c r="OC16" s="123"/>
      <c r="OD16" s="123"/>
      <c r="OE16" s="123"/>
      <c r="OF16" s="123"/>
      <c r="OG16" s="123"/>
      <c r="OH16" s="123"/>
      <c r="OI16" s="123"/>
      <c r="OJ16" s="123"/>
      <c r="OK16" s="123"/>
      <c r="OL16" s="123"/>
      <c r="OM16" s="123"/>
      <c r="ON16" s="123"/>
      <c r="OO16" s="123"/>
      <c r="OP16" s="123"/>
      <c r="OQ16" s="123"/>
      <c r="OR16" s="123"/>
      <c r="OS16" s="123"/>
      <c r="OT16" s="123"/>
      <c r="OU16" s="123"/>
      <c r="OV16" s="123"/>
      <c r="OW16" s="123"/>
      <c r="OX16" s="123"/>
      <c r="OY16" s="123"/>
      <c r="OZ16" s="123"/>
      <c r="PA16" s="123"/>
      <c r="PB16" s="123"/>
      <c r="PC16" s="123"/>
      <c r="PD16" s="123"/>
      <c r="PE16" s="123"/>
      <c r="PF16" s="123"/>
      <c r="PG16" s="123"/>
      <c r="PH16" s="123"/>
      <c r="PI16" s="123"/>
      <c r="PJ16" s="123"/>
      <c r="PK16" s="123"/>
      <c r="PL16" s="123"/>
      <c r="PM16" s="123"/>
      <c r="PN16" s="123"/>
      <c r="PO16" s="123"/>
      <c r="PP16" s="123"/>
      <c r="PQ16" s="123"/>
      <c r="PR16" s="123"/>
      <c r="PS16" s="123"/>
      <c r="PT16" s="123"/>
      <c r="PU16" s="123"/>
      <c r="PV16" s="123"/>
      <c r="PW16" s="123"/>
      <c r="PX16" s="123"/>
      <c r="PY16" s="123"/>
      <c r="PZ16" s="123"/>
      <c r="QA16" s="123"/>
      <c r="QB16" s="123"/>
      <c r="QC16" s="123"/>
      <c r="QD16" s="123"/>
      <c r="QE16" s="123"/>
      <c r="QF16" s="123"/>
      <c r="QG16" s="123"/>
      <c r="QH16" s="123"/>
      <c r="QI16" s="123"/>
      <c r="QJ16" s="123"/>
      <c r="QK16" s="123"/>
      <c r="QL16" s="123"/>
      <c r="QM16" s="123"/>
      <c r="QN16" s="123"/>
      <c r="QO16" s="123"/>
      <c r="QP16" s="123"/>
      <c r="QQ16" s="123"/>
      <c r="QR16" s="123"/>
      <c r="QS16" s="123"/>
      <c r="QT16" s="123"/>
      <c r="QU16" s="123"/>
      <c r="QV16" s="123"/>
      <c r="QW16" s="123"/>
      <c r="QX16" s="123"/>
      <c r="QY16" s="123"/>
      <c r="QZ16" s="123"/>
      <c r="RA16" s="123"/>
      <c r="RB16" s="123"/>
      <c r="RC16" s="123"/>
      <c r="RD16" s="123"/>
      <c r="RE16" s="123"/>
      <c r="RF16" s="123"/>
      <c r="RG16" s="123"/>
      <c r="RH16" s="123"/>
      <c r="RI16" s="123"/>
      <c r="RJ16" s="123"/>
      <c r="RK16" s="123"/>
      <c r="RL16" s="123"/>
      <c r="RM16" s="123"/>
      <c r="RN16" s="123"/>
      <c r="RO16" s="123"/>
      <c r="RP16" s="123"/>
      <c r="RQ16" s="123"/>
      <c r="RR16" s="123"/>
      <c r="RS16" s="123"/>
      <c r="RT16" s="123"/>
      <c r="RU16" s="123"/>
      <c r="RV16" s="123"/>
      <c r="RW16" s="123"/>
      <c r="RX16" s="123"/>
      <c r="RY16" s="123"/>
      <c r="RZ16" s="123"/>
      <c r="SA16" s="123"/>
      <c r="SB16" s="123"/>
      <c r="SC16" s="123"/>
      <c r="SD16" s="123"/>
      <c r="SE16" s="123"/>
      <c r="SF16" s="123"/>
      <c r="SG16" s="123"/>
      <c r="SH16" s="123"/>
      <c r="SI16" s="123"/>
      <c r="SJ16" s="123"/>
      <c r="SK16" s="123"/>
      <c r="SL16" s="123"/>
      <c r="SM16" s="123"/>
      <c r="SN16" s="123"/>
      <c r="SO16" s="123"/>
      <c r="SP16" s="123"/>
      <c r="SQ16" s="123"/>
      <c r="SR16" s="123"/>
      <c r="SS16" s="123"/>
      <c r="ST16" s="123"/>
      <c r="SU16" s="123"/>
      <c r="SV16" s="123"/>
      <c r="SW16" s="123"/>
      <c r="SX16" s="123"/>
      <c r="SY16" s="123"/>
      <c r="SZ16" s="123"/>
      <c r="TA16" s="123"/>
      <c r="TB16" s="123"/>
      <c r="TC16" s="123"/>
      <c r="TD16" s="123"/>
      <c r="TE16" s="123"/>
      <c r="TF16" s="123"/>
      <c r="TG16" s="123"/>
      <c r="TH16" s="123"/>
      <c r="TI16" s="123"/>
      <c r="TJ16" s="123"/>
      <c r="TK16" s="123"/>
      <c r="TL16" s="123"/>
      <c r="TM16" s="123"/>
      <c r="TN16" s="123"/>
      <c r="TO16" s="123"/>
      <c r="TP16" s="123"/>
      <c r="TQ16" s="123"/>
      <c r="TR16" s="123"/>
      <c r="TS16" s="123"/>
      <c r="TT16" s="123"/>
      <c r="TU16" s="123"/>
      <c r="TV16" s="123"/>
      <c r="TW16" s="123"/>
      <c r="TX16" s="123"/>
      <c r="TY16" s="123"/>
      <c r="TZ16" s="123"/>
      <c r="UA16" s="123"/>
      <c r="UB16" s="123"/>
      <c r="UC16" s="123"/>
      <c r="UD16" s="123"/>
      <c r="UE16" s="123"/>
      <c r="UF16" s="123"/>
      <c r="UG16" s="123"/>
      <c r="UH16" s="123"/>
      <c r="UI16" s="123"/>
      <c r="UJ16" s="123"/>
      <c r="UK16" s="123"/>
      <c r="UL16" s="123"/>
      <c r="UM16" s="123"/>
      <c r="UN16" s="123"/>
      <c r="UO16" s="123"/>
      <c r="UP16" s="123"/>
      <c r="UQ16" s="123"/>
      <c r="UR16" s="123"/>
      <c r="US16" s="123"/>
      <c r="UT16" s="123"/>
      <c r="UU16" s="123"/>
      <c r="UV16" s="123"/>
      <c r="UW16" s="123"/>
      <c r="UX16" s="123"/>
      <c r="UY16" s="123"/>
      <c r="UZ16" s="123"/>
      <c r="VA16" s="123"/>
      <c r="VB16" s="123"/>
      <c r="VC16" s="123"/>
      <c r="VD16" s="123"/>
      <c r="VE16" s="123"/>
      <c r="VF16" s="123"/>
      <c r="VG16" s="123"/>
      <c r="VH16" s="123"/>
      <c r="VI16" s="123"/>
      <c r="VJ16" s="123"/>
      <c r="VK16" s="123"/>
      <c r="VL16" s="123"/>
      <c r="VM16" s="123"/>
      <c r="VN16" s="123"/>
      <c r="VO16" s="123"/>
      <c r="VP16" s="123"/>
      <c r="VQ16" s="123"/>
      <c r="VR16" s="123"/>
      <c r="VS16" s="123"/>
      <c r="VT16" s="123"/>
      <c r="VU16" s="123"/>
      <c r="VV16" s="123"/>
      <c r="VW16" s="123"/>
      <c r="VX16" s="123"/>
      <c r="VY16" s="123"/>
      <c r="VZ16" s="123"/>
      <c r="WA16" s="123"/>
      <c r="WB16" s="123"/>
      <c r="WC16" s="123"/>
      <c r="WD16" s="123"/>
      <c r="WE16" s="123"/>
      <c r="WF16" s="123"/>
      <c r="WG16" s="123"/>
      <c r="WH16" s="123"/>
      <c r="WI16" s="123"/>
      <c r="WJ16" s="123"/>
      <c r="WK16" s="123"/>
      <c r="WL16" s="123"/>
      <c r="WM16" s="123"/>
      <c r="WN16" s="123"/>
      <c r="WO16" s="123"/>
      <c r="WP16" s="123"/>
      <c r="WQ16" s="123"/>
      <c r="WR16" s="123"/>
      <c r="WS16" s="123"/>
      <c r="WT16" s="123"/>
      <c r="WU16" s="123"/>
      <c r="WV16" s="123"/>
      <c r="WW16" s="123"/>
      <c r="WX16" s="123"/>
      <c r="WY16" s="123"/>
      <c r="WZ16" s="123"/>
      <c r="XA16" s="123"/>
      <c r="XB16" s="123"/>
      <c r="XC16" s="123"/>
      <c r="XD16" s="123"/>
      <c r="XE16" s="123"/>
      <c r="XF16" s="123"/>
      <c r="XG16" s="123"/>
      <c r="XH16" s="123"/>
      <c r="XI16" s="123"/>
      <c r="XJ16" s="123"/>
      <c r="XK16" s="123"/>
      <c r="XL16" s="123"/>
      <c r="XM16" s="123"/>
      <c r="XN16" s="123"/>
      <c r="XO16" s="123"/>
      <c r="XP16" s="123"/>
      <c r="XQ16" s="123"/>
      <c r="XR16" s="123"/>
      <c r="XS16" s="123"/>
      <c r="XT16" s="123"/>
      <c r="XU16" s="123"/>
      <c r="XV16" s="123"/>
      <c r="XW16" s="123"/>
      <c r="XX16" s="123"/>
      <c r="XY16" s="123"/>
      <c r="XZ16" s="123"/>
      <c r="YA16" s="123"/>
      <c r="YB16" s="123"/>
      <c r="YC16" s="123"/>
      <c r="YD16" s="123"/>
      <c r="YE16" s="123"/>
      <c r="YF16" s="123"/>
      <c r="YG16" s="123"/>
      <c r="YH16" s="123"/>
      <c r="YI16" s="123"/>
      <c r="YJ16" s="123"/>
      <c r="YK16" s="123"/>
      <c r="YL16" s="123"/>
      <c r="YM16" s="123"/>
      <c r="YN16" s="123"/>
      <c r="YO16" s="123"/>
      <c r="YP16" s="123"/>
      <c r="YQ16" s="123"/>
      <c r="YR16" s="123"/>
      <c r="YS16" s="123"/>
      <c r="YT16" s="123"/>
      <c r="YU16" s="123"/>
      <c r="YV16" s="123"/>
      <c r="YW16" s="123"/>
      <c r="YX16" s="123"/>
      <c r="YY16" s="123"/>
      <c r="YZ16" s="123"/>
      <c r="ZA16" s="123"/>
      <c r="ZB16" s="123"/>
      <c r="ZC16" s="123"/>
      <c r="ZD16" s="123"/>
      <c r="ZE16" s="123"/>
      <c r="ZF16" s="123"/>
      <c r="ZG16" s="123"/>
      <c r="ZH16" s="123"/>
      <c r="ZI16" s="123"/>
      <c r="ZJ16" s="123"/>
      <c r="ZK16" s="123"/>
      <c r="ZL16" s="123"/>
      <c r="ZM16" s="123"/>
      <c r="ZN16" s="123"/>
      <c r="ZO16" s="123"/>
      <c r="ZP16" s="123"/>
      <c r="ZQ16" s="123"/>
      <c r="ZR16" s="123"/>
      <c r="ZS16" s="123"/>
      <c r="ZT16" s="123"/>
      <c r="ZU16" s="123"/>
      <c r="ZV16" s="123"/>
      <c r="ZW16" s="123"/>
      <c r="ZX16" s="123"/>
      <c r="ZY16" s="123"/>
      <c r="ZZ16" s="123"/>
      <c r="AAA16" s="123"/>
      <c r="AAB16" s="123"/>
      <c r="AAC16" s="123"/>
      <c r="AAD16" s="123"/>
      <c r="AAE16" s="123"/>
      <c r="AAF16" s="123"/>
      <c r="AAG16" s="123"/>
      <c r="AAH16" s="123"/>
      <c r="AAI16" s="123"/>
      <c r="AAJ16" s="123"/>
      <c r="AAK16" s="123"/>
      <c r="AAL16" s="123"/>
      <c r="AAM16" s="123"/>
      <c r="AAN16" s="123"/>
      <c r="AAO16" s="123"/>
      <c r="AAP16" s="123"/>
      <c r="AAQ16" s="123"/>
      <c r="AAR16" s="123"/>
      <c r="AAS16" s="123"/>
      <c r="AAT16" s="123"/>
      <c r="AAU16" s="123"/>
      <c r="AAV16" s="123"/>
      <c r="AAW16" s="123"/>
      <c r="AAX16" s="123"/>
      <c r="AAY16" s="123"/>
      <c r="AAZ16" s="123"/>
      <c r="ABA16" s="123"/>
      <c r="ABB16" s="123"/>
      <c r="ABC16" s="123"/>
      <c r="ABD16" s="123"/>
      <c r="ABE16" s="123"/>
      <c r="ABF16" s="123"/>
      <c r="ABG16" s="123"/>
      <c r="ABH16" s="123"/>
      <c r="ABI16" s="123"/>
      <c r="ABJ16" s="123"/>
      <c r="ABK16" s="123"/>
      <c r="ABL16" s="123"/>
      <c r="ABM16" s="123"/>
      <c r="ABN16" s="123"/>
      <c r="ABO16" s="123"/>
      <c r="ABP16" s="123"/>
      <c r="ABQ16" s="123"/>
      <c r="ABR16" s="123"/>
      <c r="ABS16" s="123"/>
      <c r="ABT16" s="123"/>
      <c r="ABU16" s="123"/>
      <c r="ABV16" s="123"/>
      <c r="ABW16" s="123"/>
      <c r="ABX16" s="123"/>
      <c r="ABY16" s="123"/>
      <c r="ABZ16" s="123"/>
      <c r="ACA16" s="123"/>
      <c r="ACB16" s="123"/>
      <c r="ACC16" s="123"/>
      <c r="ACD16" s="123"/>
      <c r="ACE16" s="123"/>
      <c r="ACF16" s="123"/>
      <c r="ACG16" s="123"/>
      <c r="ACH16" s="123"/>
      <c r="ACI16" s="123"/>
      <c r="ACJ16" s="123"/>
      <c r="ACK16" s="123"/>
      <c r="ACL16" s="123"/>
      <c r="ACM16" s="123"/>
      <c r="ACN16" s="123"/>
      <c r="ACO16" s="123"/>
      <c r="ACP16" s="123"/>
      <c r="ACQ16" s="123"/>
      <c r="ACR16" s="123"/>
      <c r="ACS16" s="123"/>
      <c r="ACT16" s="123"/>
      <c r="ACU16" s="123"/>
      <c r="ACV16" s="123"/>
      <c r="ACW16" s="123"/>
      <c r="ACX16" s="123"/>
      <c r="ACY16" s="123"/>
      <c r="ACZ16" s="123"/>
      <c r="ADA16" s="123"/>
      <c r="ADB16" s="123"/>
      <c r="ADC16" s="123"/>
      <c r="ADD16" s="123"/>
      <c r="ADE16" s="123"/>
      <c r="ADF16" s="123"/>
      <c r="ADG16" s="123"/>
      <c r="ADH16" s="123"/>
      <c r="ADI16" s="123"/>
      <c r="ADJ16" s="123"/>
      <c r="ADK16" s="123"/>
      <c r="ADL16" s="123"/>
      <c r="ADM16" s="123"/>
      <c r="ADN16" s="123"/>
      <c r="ADO16" s="123"/>
      <c r="ADP16" s="123"/>
      <c r="ADQ16" s="123"/>
      <c r="ADR16" s="123"/>
      <c r="ADS16" s="123"/>
      <c r="ADT16" s="123"/>
      <c r="ADU16" s="123"/>
      <c r="ADV16" s="123"/>
      <c r="ADW16" s="123"/>
      <c r="ADX16" s="123"/>
      <c r="ADY16" s="123"/>
      <c r="ADZ16" s="123"/>
      <c r="AEA16" s="123"/>
      <c r="AEB16" s="123"/>
      <c r="AEC16" s="123"/>
      <c r="AED16" s="123"/>
      <c r="AEE16" s="123"/>
      <c r="AEF16" s="123"/>
      <c r="AEG16" s="123"/>
      <c r="AEH16" s="123"/>
      <c r="AEI16" s="123"/>
      <c r="AEJ16" s="123"/>
      <c r="AEK16" s="123"/>
      <c r="AEL16" s="123"/>
      <c r="AEM16" s="123"/>
      <c r="AEN16" s="123"/>
      <c r="AEO16" s="123"/>
      <c r="AEP16" s="123"/>
      <c r="AEQ16" s="123"/>
      <c r="AER16" s="123"/>
      <c r="AES16" s="123"/>
      <c r="AET16" s="123"/>
      <c r="AEU16" s="123"/>
      <c r="AEV16" s="123"/>
      <c r="AEW16" s="123"/>
      <c r="AEX16" s="123"/>
      <c r="AEY16" s="123"/>
      <c r="AEZ16" s="123"/>
      <c r="AFA16" s="123"/>
      <c r="AFB16" s="123"/>
      <c r="AFC16" s="123"/>
      <c r="AFD16" s="123"/>
      <c r="AFE16" s="123"/>
      <c r="AFF16" s="123"/>
      <c r="AFG16" s="123"/>
      <c r="AFH16" s="123"/>
      <c r="AFI16" s="123"/>
      <c r="AFJ16" s="123"/>
      <c r="AFK16" s="123"/>
      <c r="AFL16" s="123"/>
      <c r="AFM16" s="123"/>
      <c r="AFN16" s="123"/>
      <c r="AFO16" s="123"/>
      <c r="AFP16" s="123"/>
      <c r="AFQ16" s="123"/>
      <c r="AFR16" s="123"/>
      <c r="AFS16" s="123"/>
      <c r="AFT16" s="123"/>
      <c r="AFU16" s="123"/>
      <c r="AFV16" s="123"/>
      <c r="AFW16" s="123"/>
      <c r="AFX16" s="123"/>
      <c r="AFY16" s="123"/>
      <c r="AFZ16" s="123"/>
      <c r="AGA16" s="123"/>
      <c r="AGB16" s="123"/>
      <c r="AGC16" s="123"/>
      <c r="AGD16" s="123"/>
      <c r="AGE16" s="123"/>
      <c r="AGF16" s="123"/>
      <c r="AGG16" s="123"/>
      <c r="AGH16" s="123"/>
      <c r="AGI16" s="123"/>
      <c r="AGJ16" s="123"/>
      <c r="AGK16" s="123"/>
      <c r="AGL16" s="123"/>
      <c r="AGM16" s="123"/>
      <c r="AGN16" s="123"/>
      <c r="AGO16" s="123"/>
      <c r="AGP16" s="123"/>
      <c r="AGQ16" s="123"/>
      <c r="AGR16" s="123"/>
      <c r="AGS16" s="123"/>
      <c r="AGT16" s="123"/>
      <c r="AGU16" s="123"/>
      <c r="AGV16" s="123"/>
      <c r="AGW16" s="123"/>
      <c r="AGX16" s="123"/>
      <c r="AGY16" s="123"/>
      <c r="AGZ16" s="123"/>
      <c r="AHA16" s="123"/>
      <c r="AHB16" s="123"/>
      <c r="AHC16" s="123"/>
      <c r="AHD16" s="123"/>
      <c r="AHE16" s="123"/>
      <c r="AHF16" s="123"/>
      <c r="AHG16" s="123"/>
      <c r="AHH16" s="123"/>
      <c r="AHI16" s="123"/>
      <c r="AHJ16" s="123"/>
      <c r="AHK16" s="123"/>
      <c r="AHL16" s="123"/>
      <c r="AHM16" s="123"/>
      <c r="AHN16" s="123"/>
      <c r="AHO16" s="123"/>
      <c r="AHP16" s="123"/>
      <c r="AHQ16" s="123"/>
      <c r="AHR16" s="123"/>
      <c r="AHS16" s="123"/>
      <c r="AHT16" s="123"/>
      <c r="AHU16" s="123"/>
      <c r="AHV16" s="123"/>
      <c r="AHW16" s="123"/>
      <c r="AHX16" s="123"/>
      <c r="AHY16" s="123"/>
      <c r="AHZ16" s="123"/>
      <c r="AIA16" s="123"/>
      <c r="AIB16" s="123"/>
      <c r="AIC16" s="123"/>
      <c r="AID16" s="123"/>
      <c r="AIE16" s="123"/>
      <c r="AIF16" s="123"/>
      <c r="AIG16" s="123"/>
      <c r="AIH16" s="123"/>
      <c r="AII16" s="123"/>
      <c r="AIJ16" s="123"/>
      <c r="AIK16" s="123"/>
      <c r="AIL16" s="123"/>
      <c r="AIM16" s="123"/>
      <c r="AIN16" s="123"/>
      <c r="AIO16" s="123"/>
      <c r="AIP16" s="123"/>
      <c r="AIQ16" s="123"/>
      <c r="AIR16" s="123"/>
      <c r="AIS16" s="123"/>
      <c r="AIT16" s="123"/>
      <c r="AIU16" s="123"/>
      <c r="AIV16" s="123"/>
      <c r="AIW16" s="123"/>
      <c r="AIX16" s="123"/>
      <c r="AIY16" s="123"/>
      <c r="AIZ16" s="123"/>
      <c r="AJA16" s="123"/>
      <c r="AJB16" s="123"/>
      <c r="AJC16" s="123"/>
      <c r="AJD16" s="123"/>
      <c r="AJE16" s="123"/>
      <c r="AJF16" s="123"/>
      <c r="AJG16" s="123"/>
      <c r="AJH16" s="123"/>
      <c r="AJI16" s="123"/>
      <c r="AJJ16" s="123"/>
      <c r="AJK16" s="123"/>
      <c r="AJL16" s="123"/>
      <c r="AJM16" s="123"/>
      <c r="AJN16" s="123"/>
      <c r="AJO16" s="123"/>
      <c r="AJP16" s="123"/>
      <c r="AJQ16" s="123"/>
      <c r="AJR16" s="123"/>
      <c r="AJS16" s="123"/>
      <c r="AJT16" s="123"/>
      <c r="AJU16" s="123"/>
      <c r="AJV16" s="123"/>
      <c r="AJW16" s="123"/>
      <c r="AJX16" s="123"/>
      <c r="AJY16" s="123"/>
      <c r="AJZ16" s="123"/>
      <c r="AKA16" s="123"/>
      <c r="AKB16" s="123"/>
      <c r="AKC16" s="123"/>
      <c r="AKD16" s="123"/>
      <c r="AKE16" s="123"/>
      <c r="AKF16" s="123"/>
      <c r="AKG16" s="123"/>
      <c r="AKH16" s="123"/>
      <c r="AKI16" s="123"/>
      <c r="AKJ16" s="123"/>
      <c r="AKK16" s="123"/>
      <c r="AKL16" s="123"/>
      <c r="AKM16" s="123"/>
      <c r="AKN16" s="123"/>
      <c r="AKO16" s="123"/>
      <c r="AKP16" s="123"/>
      <c r="AKQ16" s="123"/>
      <c r="AKR16" s="123"/>
      <c r="AKS16" s="123"/>
      <c r="AKT16" s="123"/>
      <c r="AKU16" s="123"/>
      <c r="AKV16" s="123"/>
      <c r="AKW16" s="123"/>
      <c r="AKX16" s="123"/>
      <c r="AKY16" s="123"/>
      <c r="AKZ16" s="123"/>
      <c r="ALA16" s="123"/>
      <c r="ALB16" s="123"/>
      <c r="ALC16" s="123"/>
      <c r="ALD16" s="123"/>
      <c r="ALE16" s="123"/>
      <c r="ALF16" s="123"/>
      <c r="ALG16" s="123"/>
      <c r="ALH16" s="123"/>
      <c r="ALI16" s="123"/>
      <c r="ALJ16" s="123"/>
      <c r="ALK16" s="123"/>
      <c r="ALL16" s="123"/>
      <c r="ALM16" s="123"/>
      <c r="ALN16" s="123"/>
      <c r="ALO16" s="123"/>
      <c r="ALP16" s="123"/>
      <c r="ALQ16" s="123"/>
      <c r="ALR16" s="123"/>
      <c r="ALS16" s="123"/>
      <c r="ALT16" s="123"/>
      <c r="ALU16" s="123"/>
      <c r="ALV16" s="123"/>
      <c r="ALW16" s="123"/>
      <c r="ALX16" s="123"/>
      <c r="ALY16" s="123"/>
      <c r="ALZ16" s="123"/>
      <c r="AMA16" s="123"/>
      <c r="AMB16" s="123"/>
      <c r="AMC16" s="123"/>
      <c r="AMD16" s="123"/>
      <c r="AME16" s="123"/>
      <c r="AMF16" s="123"/>
      <c r="AMG16" s="123"/>
      <c r="AMH16" s="123"/>
      <c r="AMI16" s="123"/>
      <c r="AMJ16" s="123"/>
      <c r="AMK16" s="123"/>
    </row>
    <row r="17" spans="1:49" x14ac:dyDescent="0.25">
      <c r="A17" s="132" t="s">
        <v>43</v>
      </c>
      <c r="B17" s="114">
        <v>16</v>
      </c>
      <c r="C17" s="158">
        <v>16</v>
      </c>
      <c r="D17" s="88"/>
      <c r="E17" s="89" t="s">
        <v>95</v>
      </c>
      <c r="F17" s="90">
        <f t="shared" si="0"/>
        <v>787.33098417496024</v>
      </c>
      <c r="G17" s="90">
        <f t="shared" si="1"/>
        <v>3149.3239366998409</v>
      </c>
      <c r="H17" s="91">
        <f t="shared" si="2"/>
        <v>3149.3239366998409</v>
      </c>
      <c r="I17" s="111">
        <v>818.89685442514349</v>
      </c>
      <c r="J17" s="92"/>
      <c r="K17" s="93"/>
      <c r="L17" s="94">
        <v>892</v>
      </c>
      <c r="M17" s="92"/>
      <c r="N17" s="118">
        <v>554.85949068306593</v>
      </c>
      <c r="O17" s="93"/>
      <c r="P17" s="92"/>
      <c r="Q17" s="93"/>
      <c r="R17" s="97"/>
      <c r="S17" s="113">
        <v>883.56759159163175</v>
      </c>
      <c r="T17" s="133"/>
      <c r="U17" s="124"/>
      <c r="V17" s="160"/>
      <c r="W17" s="125"/>
      <c r="Y17" s="103">
        <f t="shared" si="3"/>
        <v>1</v>
      </c>
      <c r="Z17" s="103">
        <f t="shared" si="4"/>
        <v>0</v>
      </c>
      <c r="AA17" s="103">
        <f t="shared" si="5"/>
        <v>0</v>
      </c>
      <c r="AB17" s="103">
        <f t="shared" si="6"/>
        <v>1</v>
      </c>
      <c r="AC17" s="103">
        <f t="shared" si="7"/>
        <v>0</v>
      </c>
      <c r="AD17" s="103">
        <f t="shared" si="8"/>
        <v>1</v>
      </c>
      <c r="AE17" s="103">
        <f t="shared" si="9"/>
        <v>0</v>
      </c>
      <c r="AF17" s="103">
        <f t="shared" si="10"/>
        <v>0</v>
      </c>
      <c r="AG17" s="103">
        <f t="shared" si="11"/>
        <v>0</v>
      </c>
      <c r="AH17" s="103">
        <f t="shared" si="12"/>
        <v>0</v>
      </c>
      <c r="AI17" s="103">
        <f t="shared" si="13"/>
        <v>1</v>
      </c>
      <c r="AJ17" s="103">
        <f t="shared" si="14"/>
        <v>0</v>
      </c>
      <c r="AK17" s="104"/>
      <c r="AN17" s="103">
        <f t="shared" si="15"/>
        <v>4</v>
      </c>
      <c r="AO17" s="103">
        <f t="shared" si="16"/>
        <v>0</v>
      </c>
      <c r="AP17" s="103">
        <f t="shared" si="17"/>
        <v>0</v>
      </c>
      <c r="AQ17" s="103">
        <f t="shared" si="18"/>
        <v>0</v>
      </c>
      <c r="AR17" s="103">
        <f t="shared" si="19"/>
        <v>0</v>
      </c>
      <c r="AS17" s="103">
        <f t="shared" si="20"/>
        <v>0</v>
      </c>
      <c r="AT17" s="103">
        <f t="shared" si="21"/>
        <v>0</v>
      </c>
      <c r="AU17" s="103">
        <f t="shared" si="22"/>
        <v>0</v>
      </c>
      <c r="AV17" s="103">
        <f t="shared" si="23"/>
        <v>0</v>
      </c>
      <c r="AW17" s="103">
        <f t="shared" si="24"/>
        <v>0</v>
      </c>
    </row>
    <row r="18" spans="1:49" x14ac:dyDescent="0.25">
      <c r="A18" s="132" t="s">
        <v>23</v>
      </c>
      <c r="B18" s="114">
        <v>17</v>
      </c>
      <c r="C18" s="158">
        <v>17</v>
      </c>
      <c r="D18" s="88"/>
      <c r="E18" s="89"/>
      <c r="F18" s="90">
        <f t="shared" si="0"/>
        <v>707.80272073232049</v>
      </c>
      <c r="G18" s="90">
        <f t="shared" si="1"/>
        <v>2831.210882929282</v>
      </c>
      <c r="H18" s="91">
        <f t="shared" si="2"/>
        <v>2831.210882929282</v>
      </c>
      <c r="I18" s="93"/>
      <c r="J18" s="111">
        <v>973.79561145728042</v>
      </c>
      <c r="K18" s="89"/>
      <c r="L18" s="112"/>
      <c r="M18" s="93"/>
      <c r="N18" s="95">
        <v>912.87399441561286</v>
      </c>
      <c r="O18" s="93"/>
      <c r="P18" s="92"/>
      <c r="Q18" s="133"/>
      <c r="R18" s="131"/>
      <c r="S18" s="113">
        <v>944.54127705638882</v>
      </c>
      <c r="T18" s="109"/>
      <c r="U18" s="99"/>
      <c r="V18" s="100"/>
      <c r="X18" s="102"/>
      <c r="Y18" s="103">
        <f t="shared" si="3"/>
        <v>0</v>
      </c>
      <c r="Z18" s="103">
        <f t="shared" si="4"/>
        <v>1</v>
      </c>
      <c r="AA18" s="103">
        <f t="shared" si="5"/>
        <v>0</v>
      </c>
      <c r="AB18" s="103">
        <f t="shared" si="6"/>
        <v>0</v>
      </c>
      <c r="AC18" s="103">
        <f t="shared" si="7"/>
        <v>0</v>
      </c>
      <c r="AD18" s="103">
        <f t="shared" si="8"/>
        <v>1</v>
      </c>
      <c r="AE18" s="103">
        <f t="shared" si="9"/>
        <v>0</v>
      </c>
      <c r="AF18" s="103">
        <f t="shared" si="10"/>
        <v>0</v>
      </c>
      <c r="AG18" s="103">
        <f t="shared" si="11"/>
        <v>0</v>
      </c>
      <c r="AH18" s="103">
        <f t="shared" si="12"/>
        <v>0</v>
      </c>
      <c r="AI18" s="103">
        <f t="shared" si="13"/>
        <v>1</v>
      </c>
      <c r="AJ18" s="103">
        <f t="shared" si="14"/>
        <v>0</v>
      </c>
      <c r="AK18" s="104"/>
      <c r="AN18" s="103">
        <f t="shared" si="15"/>
        <v>3</v>
      </c>
      <c r="AO18" s="103">
        <f t="shared" si="16"/>
        <v>0</v>
      </c>
      <c r="AP18" s="103">
        <f t="shared" si="17"/>
        <v>0</v>
      </c>
      <c r="AQ18" s="103">
        <f t="shared" si="18"/>
        <v>0</v>
      </c>
      <c r="AR18" s="103">
        <f t="shared" si="19"/>
        <v>0</v>
      </c>
      <c r="AS18" s="103">
        <f t="shared" si="20"/>
        <v>0</v>
      </c>
      <c r="AT18" s="103">
        <f t="shared" si="21"/>
        <v>0</v>
      </c>
      <c r="AU18" s="103">
        <f t="shared" si="22"/>
        <v>0</v>
      </c>
      <c r="AV18" s="103">
        <f t="shared" si="23"/>
        <v>0</v>
      </c>
      <c r="AW18" s="103">
        <f t="shared" si="24"/>
        <v>0</v>
      </c>
    </row>
    <row r="19" spans="1:49" x14ac:dyDescent="0.25">
      <c r="A19" s="134" t="s">
        <v>48</v>
      </c>
      <c r="B19" s="114">
        <v>18</v>
      </c>
      <c r="C19" s="158">
        <v>18</v>
      </c>
      <c r="D19" s="88"/>
      <c r="E19" s="89"/>
      <c r="F19" s="90">
        <f t="shared" si="0"/>
        <v>676.14051537413013</v>
      </c>
      <c r="G19" s="90">
        <f t="shared" si="1"/>
        <v>2704.5620614965205</v>
      </c>
      <c r="H19" s="91">
        <f t="shared" si="2"/>
        <v>2704.5620614965205</v>
      </c>
      <c r="I19" s="93"/>
      <c r="J19" s="135"/>
      <c r="K19" s="89"/>
      <c r="L19" s="136"/>
      <c r="M19" s="93"/>
      <c r="N19" s="95">
        <v>313.56795258169416</v>
      </c>
      <c r="O19" s="107">
        <v>775</v>
      </c>
      <c r="P19" s="119">
        <v>778.77989499425439</v>
      </c>
      <c r="Q19" s="96">
        <v>837.21421392057198</v>
      </c>
      <c r="R19" s="97"/>
      <c r="S19" s="137"/>
      <c r="T19" s="122"/>
      <c r="U19" s="138"/>
      <c r="V19" s="138"/>
      <c r="W19" s="129"/>
      <c r="Y19" s="103">
        <f t="shared" si="3"/>
        <v>0</v>
      </c>
      <c r="Z19" s="103">
        <f t="shared" si="4"/>
        <v>0</v>
      </c>
      <c r="AA19" s="103">
        <f t="shared" si="5"/>
        <v>0</v>
      </c>
      <c r="AB19" s="103">
        <f t="shared" si="6"/>
        <v>0</v>
      </c>
      <c r="AC19" s="103">
        <f t="shared" si="7"/>
        <v>0</v>
      </c>
      <c r="AD19" s="103">
        <f t="shared" si="8"/>
        <v>1</v>
      </c>
      <c r="AE19" s="103">
        <f t="shared" si="9"/>
        <v>1</v>
      </c>
      <c r="AF19" s="103">
        <f t="shared" si="10"/>
        <v>1</v>
      </c>
      <c r="AG19" s="103">
        <f t="shared" si="11"/>
        <v>1</v>
      </c>
      <c r="AH19" s="103">
        <f t="shared" si="12"/>
        <v>0</v>
      </c>
      <c r="AI19" s="103">
        <f t="shared" si="13"/>
        <v>0</v>
      </c>
      <c r="AJ19" s="103">
        <f t="shared" si="14"/>
        <v>0</v>
      </c>
      <c r="AK19" s="104"/>
      <c r="AN19" s="103">
        <f t="shared" si="15"/>
        <v>4</v>
      </c>
      <c r="AO19" s="103">
        <f t="shared" si="16"/>
        <v>0</v>
      </c>
      <c r="AP19" s="103">
        <f t="shared" si="17"/>
        <v>0</v>
      </c>
      <c r="AQ19" s="103">
        <f t="shared" si="18"/>
        <v>0</v>
      </c>
      <c r="AR19" s="103">
        <f t="shared" si="19"/>
        <v>0</v>
      </c>
      <c r="AS19" s="103">
        <f t="shared" si="20"/>
        <v>0</v>
      </c>
      <c r="AT19" s="103">
        <f t="shared" si="21"/>
        <v>0</v>
      </c>
      <c r="AU19" s="103">
        <f t="shared" si="22"/>
        <v>0</v>
      </c>
      <c r="AV19" s="103">
        <f t="shared" si="23"/>
        <v>0</v>
      </c>
      <c r="AW19" s="103">
        <f t="shared" si="24"/>
        <v>0</v>
      </c>
    </row>
    <row r="20" spans="1:49" x14ac:dyDescent="0.25">
      <c r="A20" s="139" t="s">
        <v>41</v>
      </c>
      <c r="B20" s="114">
        <v>19</v>
      </c>
      <c r="C20" s="158">
        <v>19</v>
      </c>
      <c r="D20" s="88"/>
      <c r="E20" s="89"/>
      <c r="F20" s="90">
        <f t="shared" si="0"/>
        <v>668.98450277697134</v>
      </c>
      <c r="G20" s="90">
        <f t="shared" si="1"/>
        <v>2675.9380111078854</v>
      </c>
      <c r="H20" s="91">
        <f t="shared" si="2"/>
        <v>2675.9380111078854</v>
      </c>
      <c r="I20" s="93"/>
      <c r="J20" s="93"/>
      <c r="K20" s="89"/>
      <c r="L20" s="94">
        <v>830</v>
      </c>
      <c r="M20" s="93"/>
      <c r="N20" s="93"/>
      <c r="O20" s="93"/>
      <c r="P20" s="119">
        <v>899.1403520335316</v>
      </c>
      <c r="Q20" s="93"/>
      <c r="R20" s="97"/>
      <c r="S20" s="113">
        <v>946.79765907435399</v>
      </c>
      <c r="T20" s="117"/>
      <c r="U20" s="140"/>
      <c r="V20" s="97"/>
      <c r="W20" s="129"/>
      <c r="Y20" s="103">
        <f t="shared" si="3"/>
        <v>0</v>
      </c>
      <c r="Z20" s="103">
        <f t="shared" si="4"/>
        <v>0</v>
      </c>
      <c r="AA20" s="103">
        <f t="shared" si="5"/>
        <v>0</v>
      </c>
      <c r="AB20" s="103">
        <f t="shared" si="6"/>
        <v>1</v>
      </c>
      <c r="AC20" s="103">
        <f t="shared" si="7"/>
        <v>0</v>
      </c>
      <c r="AD20" s="103">
        <f t="shared" si="8"/>
        <v>0</v>
      </c>
      <c r="AE20" s="103">
        <f t="shared" si="9"/>
        <v>0</v>
      </c>
      <c r="AF20" s="103">
        <f t="shared" si="10"/>
        <v>1</v>
      </c>
      <c r="AG20" s="103">
        <f t="shared" si="11"/>
        <v>0</v>
      </c>
      <c r="AH20" s="103">
        <f t="shared" si="12"/>
        <v>0</v>
      </c>
      <c r="AI20" s="103">
        <f t="shared" si="13"/>
        <v>1</v>
      </c>
      <c r="AJ20" s="103">
        <f t="shared" si="14"/>
        <v>0</v>
      </c>
      <c r="AK20" s="104"/>
      <c r="AN20" s="103">
        <f t="shared" si="15"/>
        <v>3</v>
      </c>
      <c r="AO20" s="103">
        <f t="shared" si="16"/>
        <v>0</v>
      </c>
      <c r="AP20" s="103">
        <f t="shared" si="17"/>
        <v>0</v>
      </c>
      <c r="AQ20" s="103">
        <f t="shared" si="18"/>
        <v>0</v>
      </c>
      <c r="AR20" s="103">
        <f t="shared" si="19"/>
        <v>0</v>
      </c>
      <c r="AS20" s="103">
        <f t="shared" si="20"/>
        <v>0</v>
      </c>
      <c r="AT20" s="103">
        <f t="shared" si="21"/>
        <v>0</v>
      </c>
      <c r="AU20" s="103">
        <f t="shared" si="22"/>
        <v>0</v>
      </c>
      <c r="AV20" s="103">
        <f t="shared" si="23"/>
        <v>0</v>
      </c>
      <c r="AW20" s="103">
        <f t="shared" si="24"/>
        <v>0</v>
      </c>
    </row>
    <row r="21" spans="1:49" x14ac:dyDescent="0.25">
      <c r="A21" s="132" t="s">
        <v>22</v>
      </c>
      <c r="B21" s="114">
        <v>20</v>
      </c>
      <c r="C21" s="158">
        <v>20</v>
      </c>
      <c r="D21" s="88"/>
      <c r="E21" s="89"/>
      <c r="F21" s="90">
        <f t="shared" si="0"/>
        <v>591.03880844446405</v>
      </c>
      <c r="G21" s="90">
        <f t="shared" si="1"/>
        <v>2364.1552337778562</v>
      </c>
      <c r="H21" s="91">
        <f t="shared" si="2"/>
        <v>2364.1552337778562</v>
      </c>
      <c r="I21" s="111">
        <v>810.18214324573023</v>
      </c>
      <c r="J21" s="111">
        <v>105.97309053212604</v>
      </c>
      <c r="K21" s="89"/>
      <c r="L21" s="131">
        <v>699</v>
      </c>
      <c r="M21" s="93"/>
      <c r="N21" s="92"/>
      <c r="O21" s="107">
        <v>749</v>
      </c>
      <c r="P21" s="92"/>
      <c r="Q21" s="133"/>
      <c r="R21" s="97"/>
      <c r="S21" s="98"/>
      <c r="T21" s="117"/>
      <c r="U21" s="124"/>
      <c r="V21" s="160"/>
      <c r="W21" s="125"/>
      <c r="X21" s="102"/>
      <c r="Y21" s="103">
        <f t="shared" si="3"/>
        <v>1</v>
      </c>
      <c r="Z21" s="103">
        <f t="shared" si="4"/>
        <v>1</v>
      </c>
      <c r="AA21" s="103">
        <f t="shared" si="5"/>
        <v>0</v>
      </c>
      <c r="AB21" s="103">
        <f t="shared" si="6"/>
        <v>1</v>
      </c>
      <c r="AC21" s="103">
        <f t="shared" si="7"/>
        <v>0</v>
      </c>
      <c r="AD21" s="103">
        <f t="shared" si="8"/>
        <v>0</v>
      </c>
      <c r="AE21" s="103">
        <f t="shared" si="9"/>
        <v>1</v>
      </c>
      <c r="AF21" s="103">
        <f t="shared" si="10"/>
        <v>0</v>
      </c>
      <c r="AG21" s="103">
        <f t="shared" si="11"/>
        <v>0</v>
      </c>
      <c r="AH21" s="103">
        <f t="shared" si="12"/>
        <v>0</v>
      </c>
      <c r="AI21" s="103">
        <f t="shared" si="13"/>
        <v>0</v>
      </c>
      <c r="AJ21" s="103">
        <f t="shared" si="14"/>
        <v>0</v>
      </c>
      <c r="AK21" s="104"/>
      <c r="AN21" s="103">
        <f t="shared" si="15"/>
        <v>4</v>
      </c>
      <c r="AO21" s="103">
        <f t="shared" si="16"/>
        <v>0</v>
      </c>
      <c r="AP21" s="103">
        <f t="shared" si="17"/>
        <v>0</v>
      </c>
      <c r="AQ21" s="103">
        <f t="shared" si="18"/>
        <v>0</v>
      </c>
      <c r="AR21" s="103">
        <f t="shared" si="19"/>
        <v>0</v>
      </c>
      <c r="AS21" s="103">
        <f t="shared" si="20"/>
        <v>0</v>
      </c>
      <c r="AT21" s="103">
        <f t="shared" si="21"/>
        <v>0</v>
      </c>
      <c r="AU21" s="103">
        <f t="shared" si="22"/>
        <v>0</v>
      </c>
      <c r="AV21" s="103">
        <f t="shared" si="23"/>
        <v>0</v>
      </c>
      <c r="AW21" s="103">
        <f t="shared" si="24"/>
        <v>0</v>
      </c>
    </row>
    <row r="22" spans="1:49" x14ac:dyDescent="0.25">
      <c r="A22" s="141" t="s">
        <v>37</v>
      </c>
      <c r="B22" s="114">
        <v>21</v>
      </c>
      <c r="C22" s="158">
        <v>21</v>
      </c>
      <c r="D22" s="88"/>
      <c r="E22" s="89" t="s">
        <v>95</v>
      </c>
      <c r="F22" s="90">
        <f t="shared" si="0"/>
        <v>573.15989948214269</v>
      </c>
      <c r="G22" s="90">
        <f t="shared" si="1"/>
        <v>2292.6395979285708</v>
      </c>
      <c r="H22" s="91">
        <f t="shared" si="2"/>
        <v>2292.6395979285708</v>
      </c>
      <c r="I22" s="93"/>
      <c r="J22" s="93"/>
      <c r="K22" s="93"/>
      <c r="L22" s="94"/>
      <c r="M22" s="107">
        <v>975</v>
      </c>
      <c r="N22" s="95">
        <v>396.73812828665075</v>
      </c>
      <c r="O22" s="93"/>
      <c r="P22" s="93"/>
      <c r="Q22" s="96">
        <v>920.9014696419199</v>
      </c>
      <c r="R22" s="130"/>
      <c r="S22" s="137"/>
      <c r="T22" s="97"/>
      <c r="U22" s="118"/>
      <c r="V22" s="142"/>
      <c r="W22" s="129"/>
      <c r="Y22" s="103">
        <f t="shared" si="3"/>
        <v>0</v>
      </c>
      <c r="Z22" s="103">
        <f t="shared" si="4"/>
        <v>0</v>
      </c>
      <c r="AA22" s="103">
        <f t="shared" si="5"/>
        <v>0</v>
      </c>
      <c r="AB22" s="103">
        <f t="shared" si="6"/>
        <v>0</v>
      </c>
      <c r="AC22" s="103">
        <f t="shared" si="7"/>
        <v>1</v>
      </c>
      <c r="AD22" s="103">
        <f t="shared" si="8"/>
        <v>1</v>
      </c>
      <c r="AE22" s="103">
        <f t="shared" si="9"/>
        <v>0</v>
      </c>
      <c r="AF22" s="103">
        <f t="shared" si="10"/>
        <v>0</v>
      </c>
      <c r="AG22" s="103">
        <f t="shared" si="11"/>
        <v>1</v>
      </c>
      <c r="AH22" s="103">
        <f t="shared" si="12"/>
        <v>0</v>
      </c>
      <c r="AI22" s="103">
        <f t="shared" si="13"/>
        <v>0</v>
      </c>
      <c r="AJ22" s="103">
        <f t="shared" si="14"/>
        <v>0</v>
      </c>
      <c r="AK22" s="104"/>
      <c r="AN22" s="103">
        <f t="shared" si="15"/>
        <v>3</v>
      </c>
      <c r="AO22" s="103">
        <f t="shared" si="16"/>
        <v>0</v>
      </c>
      <c r="AP22" s="103">
        <f t="shared" si="17"/>
        <v>0</v>
      </c>
      <c r="AQ22" s="103">
        <f t="shared" si="18"/>
        <v>0</v>
      </c>
      <c r="AR22" s="103">
        <f t="shared" si="19"/>
        <v>0</v>
      </c>
      <c r="AS22" s="103">
        <f t="shared" si="20"/>
        <v>0</v>
      </c>
      <c r="AT22" s="103">
        <f t="shared" si="21"/>
        <v>0</v>
      </c>
      <c r="AU22" s="103">
        <f t="shared" si="22"/>
        <v>0</v>
      </c>
      <c r="AV22" s="103">
        <f t="shared" si="23"/>
        <v>0</v>
      </c>
      <c r="AW22" s="103">
        <f t="shared" si="24"/>
        <v>0</v>
      </c>
    </row>
    <row r="23" spans="1:49" x14ac:dyDescent="0.25">
      <c r="A23" s="144" t="s">
        <v>50</v>
      </c>
      <c r="B23" s="114">
        <v>22</v>
      </c>
      <c r="C23" s="87"/>
      <c r="D23" s="88"/>
      <c r="E23" s="92"/>
      <c r="F23" s="90">
        <f t="shared" si="0"/>
        <v>510.69093435663916</v>
      </c>
      <c r="G23" s="90">
        <f t="shared" si="1"/>
        <v>2042.7637374265564</v>
      </c>
      <c r="H23" s="91">
        <f t="shared" si="2"/>
        <v>2042.7637374265564</v>
      </c>
      <c r="I23" s="111">
        <v>748.70697037642105</v>
      </c>
      <c r="J23" s="93"/>
      <c r="K23" s="92"/>
      <c r="L23" s="93"/>
      <c r="M23" s="93"/>
      <c r="N23" s="93"/>
      <c r="O23" s="93"/>
      <c r="P23" s="93"/>
      <c r="Q23" s="93"/>
      <c r="R23" s="97"/>
      <c r="S23" s="113">
        <v>734.89751656552767</v>
      </c>
      <c r="T23" s="162">
        <v>559.15925048460747</v>
      </c>
      <c r="U23" s="140"/>
      <c r="V23" s="97"/>
      <c r="Y23" s="103">
        <f t="shared" si="3"/>
        <v>1</v>
      </c>
      <c r="Z23" s="103">
        <f t="shared" si="4"/>
        <v>0</v>
      </c>
      <c r="AA23" s="103">
        <f t="shared" si="5"/>
        <v>0</v>
      </c>
      <c r="AB23" s="103">
        <f t="shared" si="6"/>
        <v>0</v>
      </c>
      <c r="AC23" s="103">
        <f t="shared" si="7"/>
        <v>0</v>
      </c>
      <c r="AD23" s="103">
        <f t="shared" si="8"/>
        <v>0</v>
      </c>
      <c r="AE23" s="103">
        <f t="shared" si="9"/>
        <v>0</v>
      </c>
      <c r="AF23" s="103">
        <f t="shared" si="10"/>
        <v>0</v>
      </c>
      <c r="AG23" s="103">
        <f t="shared" si="11"/>
        <v>0</v>
      </c>
      <c r="AH23" s="103">
        <f t="shared" si="12"/>
        <v>0</v>
      </c>
      <c r="AI23" s="103">
        <f t="shared" si="13"/>
        <v>1</v>
      </c>
      <c r="AJ23" s="103">
        <f t="shared" si="14"/>
        <v>1</v>
      </c>
      <c r="AK23" s="104"/>
      <c r="AN23" s="103">
        <f t="shared" si="15"/>
        <v>3</v>
      </c>
      <c r="AO23" s="103">
        <f t="shared" si="16"/>
        <v>0</v>
      </c>
      <c r="AP23" s="103">
        <f t="shared" si="17"/>
        <v>0</v>
      </c>
      <c r="AQ23" s="103">
        <f t="shared" si="18"/>
        <v>0</v>
      </c>
      <c r="AR23" s="103">
        <f t="shared" si="19"/>
        <v>0</v>
      </c>
      <c r="AS23" s="103">
        <f t="shared" si="20"/>
        <v>0</v>
      </c>
      <c r="AT23" s="103">
        <f t="shared" si="21"/>
        <v>0</v>
      </c>
      <c r="AU23" s="103">
        <f t="shared" si="22"/>
        <v>0</v>
      </c>
      <c r="AV23" s="103">
        <f t="shared" si="23"/>
        <v>0</v>
      </c>
      <c r="AW23" s="103">
        <f t="shared" si="24"/>
        <v>0</v>
      </c>
    </row>
    <row r="24" spans="1:49" x14ac:dyDescent="0.25">
      <c r="A24" s="132" t="s">
        <v>49</v>
      </c>
      <c r="B24" s="114">
        <v>23</v>
      </c>
      <c r="C24" s="158">
        <v>22</v>
      </c>
      <c r="D24" s="88"/>
      <c r="E24" s="89" t="s">
        <v>95</v>
      </c>
      <c r="F24" s="90">
        <f t="shared" si="0"/>
        <v>487.38326251540269</v>
      </c>
      <c r="G24" s="90">
        <f t="shared" si="1"/>
        <v>1949.5330500616108</v>
      </c>
      <c r="H24" s="91">
        <f t="shared" si="2"/>
        <v>1949.5330500616108</v>
      </c>
      <c r="I24" s="92"/>
      <c r="J24" s="93"/>
      <c r="K24" s="93"/>
      <c r="L24" s="92"/>
      <c r="M24" s="107">
        <v>877</v>
      </c>
      <c r="N24" s="95">
        <v>239.86493345164365</v>
      </c>
      <c r="O24" s="93"/>
      <c r="P24" s="133"/>
      <c r="Q24" s="96">
        <v>832.66811660996723</v>
      </c>
      <c r="R24" s="130"/>
      <c r="S24" s="137"/>
      <c r="T24" s="164"/>
      <c r="U24" s="97"/>
      <c r="V24" s="97"/>
      <c r="W24" s="129"/>
      <c r="Y24" s="103">
        <f t="shared" si="3"/>
        <v>0</v>
      </c>
      <c r="Z24" s="103">
        <f t="shared" si="4"/>
        <v>0</v>
      </c>
      <c r="AA24" s="103">
        <f t="shared" si="5"/>
        <v>0</v>
      </c>
      <c r="AB24" s="103">
        <f t="shared" si="6"/>
        <v>0</v>
      </c>
      <c r="AC24" s="103">
        <f t="shared" si="7"/>
        <v>1</v>
      </c>
      <c r="AD24" s="103">
        <f t="shared" si="8"/>
        <v>1</v>
      </c>
      <c r="AE24" s="103">
        <f t="shared" si="9"/>
        <v>0</v>
      </c>
      <c r="AF24" s="103">
        <f t="shared" si="10"/>
        <v>0</v>
      </c>
      <c r="AG24" s="103">
        <f t="shared" si="11"/>
        <v>1</v>
      </c>
      <c r="AH24" s="103">
        <f t="shared" si="12"/>
        <v>0</v>
      </c>
      <c r="AI24" s="103">
        <f t="shared" si="13"/>
        <v>0</v>
      </c>
      <c r="AJ24" s="103">
        <f t="shared" si="14"/>
        <v>0</v>
      </c>
      <c r="AK24" s="104"/>
      <c r="AN24" s="103">
        <f t="shared" si="15"/>
        <v>3</v>
      </c>
      <c r="AO24" s="103">
        <f t="shared" si="16"/>
        <v>0</v>
      </c>
      <c r="AP24" s="103">
        <f t="shared" si="17"/>
        <v>0</v>
      </c>
      <c r="AQ24" s="103">
        <f t="shared" si="18"/>
        <v>0</v>
      </c>
      <c r="AR24" s="103">
        <f t="shared" si="19"/>
        <v>0</v>
      </c>
      <c r="AS24" s="103">
        <f t="shared" si="20"/>
        <v>0</v>
      </c>
      <c r="AT24" s="103">
        <f t="shared" si="21"/>
        <v>0</v>
      </c>
      <c r="AU24" s="103">
        <f t="shared" si="22"/>
        <v>0</v>
      </c>
      <c r="AV24" s="103">
        <f t="shared" si="23"/>
        <v>0</v>
      </c>
      <c r="AW24" s="103">
        <f t="shared" si="24"/>
        <v>0</v>
      </c>
    </row>
    <row r="25" spans="1:49" x14ac:dyDescent="0.25">
      <c r="A25" s="132" t="s">
        <v>60</v>
      </c>
      <c r="B25" s="114">
        <v>24</v>
      </c>
      <c r="C25" s="158">
        <v>23</v>
      </c>
      <c r="D25" s="88"/>
      <c r="E25" s="92"/>
      <c r="F25" s="90">
        <f t="shared" si="0"/>
        <v>473.65398650628242</v>
      </c>
      <c r="G25" s="90">
        <f t="shared" si="1"/>
        <v>1894.6159460251297</v>
      </c>
      <c r="H25" s="91">
        <f t="shared" si="2"/>
        <v>1894.6159460251297</v>
      </c>
      <c r="I25" s="92"/>
      <c r="J25" s="93"/>
      <c r="K25" s="92"/>
      <c r="L25" s="92"/>
      <c r="M25" s="107">
        <v>907</v>
      </c>
      <c r="N25" s="92"/>
      <c r="O25" s="93"/>
      <c r="P25" s="93"/>
      <c r="Q25" s="96">
        <v>987.61594602512957</v>
      </c>
      <c r="R25" s="130"/>
      <c r="S25" s="137"/>
      <c r="T25" s="163"/>
      <c r="U25" s="118"/>
      <c r="V25" s="142"/>
      <c r="W25" s="129"/>
      <c r="Y25" s="103">
        <f t="shared" si="3"/>
        <v>0</v>
      </c>
      <c r="Z25" s="103">
        <f t="shared" si="4"/>
        <v>0</v>
      </c>
      <c r="AA25" s="103">
        <f t="shared" si="5"/>
        <v>0</v>
      </c>
      <c r="AB25" s="103">
        <f t="shared" si="6"/>
        <v>0</v>
      </c>
      <c r="AC25" s="103">
        <f t="shared" si="7"/>
        <v>1</v>
      </c>
      <c r="AD25" s="103">
        <f t="shared" si="8"/>
        <v>0</v>
      </c>
      <c r="AE25" s="103">
        <f t="shared" si="9"/>
        <v>0</v>
      </c>
      <c r="AF25" s="103">
        <f t="shared" si="10"/>
        <v>0</v>
      </c>
      <c r="AG25" s="103">
        <f t="shared" si="11"/>
        <v>1</v>
      </c>
      <c r="AH25" s="103">
        <f t="shared" si="12"/>
        <v>0</v>
      </c>
      <c r="AI25" s="103">
        <f t="shared" si="13"/>
        <v>0</v>
      </c>
      <c r="AJ25" s="103">
        <f t="shared" si="14"/>
        <v>0</v>
      </c>
      <c r="AK25" s="104"/>
      <c r="AN25" s="103">
        <f t="shared" si="15"/>
        <v>2</v>
      </c>
      <c r="AO25" s="103">
        <f t="shared" si="16"/>
        <v>0</v>
      </c>
      <c r="AP25" s="103">
        <f t="shared" si="17"/>
        <v>0</v>
      </c>
      <c r="AQ25" s="103">
        <f t="shared" si="18"/>
        <v>0</v>
      </c>
      <c r="AR25" s="103">
        <f t="shared" si="19"/>
        <v>0</v>
      </c>
      <c r="AS25" s="103">
        <f t="shared" si="20"/>
        <v>0</v>
      </c>
      <c r="AT25" s="103">
        <f t="shared" si="21"/>
        <v>0</v>
      </c>
      <c r="AU25" s="103">
        <f t="shared" si="22"/>
        <v>0</v>
      </c>
      <c r="AV25" s="103">
        <f t="shared" si="23"/>
        <v>0</v>
      </c>
      <c r="AW25" s="103">
        <f t="shared" si="24"/>
        <v>0</v>
      </c>
    </row>
    <row r="26" spans="1:49" x14ac:dyDescent="0.25">
      <c r="A26" s="132" t="s">
        <v>26</v>
      </c>
      <c r="B26" s="114">
        <v>25</v>
      </c>
      <c r="C26" s="158">
        <v>24</v>
      </c>
      <c r="D26" s="88"/>
      <c r="E26" s="89" t="s">
        <v>95</v>
      </c>
      <c r="F26" s="90">
        <f t="shared" si="0"/>
        <v>437.62919079587897</v>
      </c>
      <c r="G26" s="90">
        <f t="shared" si="1"/>
        <v>1750.5167631835159</v>
      </c>
      <c r="H26" s="91">
        <f t="shared" si="2"/>
        <v>1750.5167631835159</v>
      </c>
      <c r="I26" s="93"/>
      <c r="J26" s="111">
        <v>862.51376515912102</v>
      </c>
      <c r="K26" s="89"/>
      <c r="L26" s="92"/>
      <c r="M26" s="92"/>
      <c r="N26" s="92"/>
      <c r="O26" s="131"/>
      <c r="P26" s="92"/>
      <c r="Q26" s="93"/>
      <c r="R26" s="97"/>
      <c r="S26" s="113">
        <v>888.00299802439486</v>
      </c>
      <c r="T26" s="109"/>
      <c r="U26" s="140"/>
      <c r="V26" s="97"/>
      <c r="X26" s="102"/>
      <c r="Y26" s="103">
        <f t="shared" si="3"/>
        <v>0</v>
      </c>
      <c r="Z26" s="103">
        <f t="shared" si="4"/>
        <v>1</v>
      </c>
      <c r="AA26" s="103">
        <f t="shared" si="5"/>
        <v>0</v>
      </c>
      <c r="AB26" s="103">
        <f t="shared" si="6"/>
        <v>0</v>
      </c>
      <c r="AC26" s="103">
        <f t="shared" si="7"/>
        <v>0</v>
      </c>
      <c r="AD26" s="103">
        <f t="shared" si="8"/>
        <v>0</v>
      </c>
      <c r="AE26" s="103">
        <f t="shared" si="9"/>
        <v>0</v>
      </c>
      <c r="AF26" s="103">
        <f t="shared" si="10"/>
        <v>0</v>
      </c>
      <c r="AG26" s="103">
        <f t="shared" si="11"/>
        <v>0</v>
      </c>
      <c r="AH26" s="103">
        <f t="shared" si="12"/>
        <v>0</v>
      </c>
      <c r="AI26" s="103">
        <f t="shared" si="13"/>
        <v>1</v>
      </c>
      <c r="AJ26" s="103">
        <f t="shared" si="14"/>
        <v>0</v>
      </c>
      <c r="AK26" s="104"/>
      <c r="AN26" s="103">
        <f t="shared" si="15"/>
        <v>2</v>
      </c>
      <c r="AO26" s="103">
        <f t="shared" si="16"/>
        <v>0</v>
      </c>
      <c r="AP26" s="103">
        <f t="shared" si="17"/>
        <v>0</v>
      </c>
      <c r="AQ26" s="103">
        <f t="shared" si="18"/>
        <v>0</v>
      </c>
      <c r="AR26" s="103">
        <f t="shared" si="19"/>
        <v>0</v>
      </c>
      <c r="AS26" s="103">
        <f t="shared" si="20"/>
        <v>0</v>
      </c>
      <c r="AT26" s="103">
        <f t="shared" si="21"/>
        <v>0</v>
      </c>
      <c r="AU26" s="103">
        <f t="shared" si="22"/>
        <v>0</v>
      </c>
      <c r="AV26" s="103">
        <f t="shared" si="23"/>
        <v>0</v>
      </c>
      <c r="AW26" s="103">
        <f t="shared" si="24"/>
        <v>0</v>
      </c>
    </row>
    <row r="27" spans="1:49" x14ac:dyDescent="0.25">
      <c r="A27" s="141" t="s">
        <v>54</v>
      </c>
      <c r="B27" s="114">
        <v>26</v>
      </c>
      <c r="C27" s="87"/>
      <c r="D27" s="88"/>
      <c r="E27" s="93"/>
      <c r="F27" s="90">
        <f t="shared" si="0"/>
        <v>412.17611421071183</v>
      </c>
      <c r="G27" s="90">
        <f t="shared" si="1"/>
        <v>1648.7044568428473</v>
      </c>
      <c r="H27" s="91">
        <f t="shared" si="2"/>
        <v>1648.7044568428473</v>
      </c>
      <c r="I27" s="131"/>
      <c r="J27" s="93"/>
      <c r="K27" s="93"/>
      <c r="L27" s="93">
        <v>425</v>
      </c>
      <c r="M27" s="107">
        <v>775</v>
      </c>
      <c r="N27" s="93"/>
      <c r="O27" s="97"/>
      <c r="P27" s="93"/>
      <c r="Q27" s="93"/>
      <c r="R27" s="97"/>
      <c r="S27" s="98"/>
      <c r="T27" s="162">
        <v>448.70445684284721</v>
      </c>
      <c r="U27" s="124"/>
      <c r="V27" s="126"/>
      <c r="W27" s="129"/>
      <c r="Y27" s="103">
        <f t="shared" si="3"/>
        <v>0</v>
      </c>
      <c r="Z27" s="103">
        <f t="shared" si="4"/>
        <v>0</v>
      </c>
      <c r="AA27" s="103">
        <f t="shared" si="5"/>
        <v>0</v>
      </c>
      <c r="AB27" s="103">
        <f t="shared" si="6"/>
        <v>1</v>
      </c>
      <c r="AC27" s="103">
        <f t="shared" si="7"/>
        <v>1</v>
      </c>
      <c r="AD27" s="103">
        <f t="shared" si="8"/>
        <v>0</v>
      </c>
      <c r="AE27" s="103">
        <f t="shared" si="9"/>
        <v>0</v>
      </c>
      <c r="AF27" s="103">
        <f t="shared" si="10"/>
        <v>0</v>
      </c>
      <c r="AG27" s="103">
        <f t="shared" si="11"/>
        <v>0</v>
      </c>
      <c r="AH27" s="103">
        <f t="shared" si="12"/>
        <v>0</v>
      </c>
      <c r="AI27" s="103">
        <f t="shared" si="13"/>
        <v>0</v>
      </c>
      <c r="AJ27" s="103">
        <f t="shared" si="14"/>
        <v>1</v>
      </c>
      <c r="AK27" s="104"/>
      <c r="AN27" s="103">
        <f t="shared" si="15"/>
        <v>3</v>
      </c>
      <c r="AO27" s="103">
        <f t="shared" si="16"/>
        <v>0</v>
      </c>
      <c r="AP27" s="103">
        <f t="shared" si="17"/>
        <v>0</v>
      </c>
      <c r="AQ27" s="103">
        <f t="shared" si="18"/>
        <v>0</v>
      </c>
      <c r="AR27" s="103">
        <f t="shared" si="19"/>
        <v>0</v>
      </c>
      <c r="AS27" s="103">
        <f t="shared" si="20"/>
        <v>0</v>
      </c>
      <c r="AT27" s="103">
        <f t="shared" si="21"/>
        <v>0</v>
      </c>
      <c r="AU27" s="103">
        <f t="shared" si="22"/>
        <v>0</v>
      </c>
      <c r="AV27" s="103">
        <f t="shared" si="23"/>
        <v>0</v>
      </c>
      <c r="AW27" s="103">
        <f t="shared" si="24"/>
        <v>0</v>
      </c>
    </row>
    <row r="28" spans="1:49" x14ac:dyDescent="0.25">
      <c r="A28" s="132" t="s">
        <v>25</v>
      </c>
      <c r="B28" s="114">
        <v>27</v>
      </c>
      <c r="C28" s="158">
        <v>25</v>
      </c>
      <c r="D28" s="88"/>
      <c r="E28" s="89"/>
      <c r="F28" s="90">
        <f t="shared" si="0"/>
        <v>382.66702459275558</v>
      </c>
      <c r="G28" s="90">
        <f t="shared" si="1"/>
        <v>1530.6680983710223</v>
      </c>
      <c r="H28" s="91">
        <f t="shared" si="2"/>
        <v>1530.6680983710223</v>
      </c>
      <c r="I28" s="93"/>
      <c r="J28" s="111">
        <v>851.05844211213218</v>
      </c>
      <c r="K28" s="89"/>
      <c r="L28" s="147"/>
      <c r="M28" s="93"/>
      <c r="N28" s="95">
        <v>679.60965625889014</v>
      </c>
      <c r="O28" s="97"/>
      <c r="P28" s="92"/>
      <c r="Q28" s="93"/>
      <c r="R28" s="97"/>
      <c r="S28" s="137"/>
      <c r="T28" s="109"/>
      <c r="U28" s="140"/>
      <c r="V28" s="109"/>
      <c r="X28" s="102"/>
      <c r="Y28" s="103">
        <f t="shared" si="3"/>
        <v>0</v>
      </c>
      <c r="Z28" s="103">
        <f t="shared" si="4"/>
        <v>1</v>
      </c>
      <c r="AA28" s="103">
        <f t="shared" si="5"/>
        <v>0</v>
      </c>
      <c r="AB28" s="103">
        <f t="shared" si="6"/>
        <v>0</v>
      </c>
      <c r="AC28" s="103">
        <f t="shared" si="7"/>
        <v>0</v>
      </c>
      <c r="AD28" s="103">
        <f t="shared" si="8"/>
        <v>1</v>
      </c>
      <c r="AE28" s="103">
        <f t="shared" si="9"/>
        <v>0</v>
      </c>
      <c r="AF28" s="103">
        <f t="shared" si="10"/>
        <v>0</v>
      </c>
      <c r="AG28" s="103">
        <f t="shared" si="11"/>
        <v>0</v>
      </c>
      <c r="AH28" s="103">
        <f t="shared" si="12"/>
        <v>0</v>
      </c>
      <c r="AI28" s="103">
        <f t="shared" si="13"/>
        <v>0</v>
      </c>
      <c r="AJ28" s="103">
        <f t="shared" si="14"/>
        <v>0</v>
      </c>
      <c r="AK28" s="104"/>
      <c r="AN28" s="103">
        <f t="shared" si="15"/>
        <v>2</v>
      </c>
      <c r="AO28" s="103">
        <f t="shared" si="16"/>
        <v>0</v>
      </c>
      <c r="AP28" s="103">
        <f t="shared" si="17"/>
        <v>0</v>
      </c>
      <c r="AQ28" s="103">
        <f t="shared" si="18"/>
        <v>0</v>
      </c>
      <c r="AR28" s="103">
        <f t="shared" si="19"/>
        <v>0</v>
      </c>
      <c r="AS28" s="103">
        <f t="shared" si="20"/>
        <v>0</v>
      </c>
      <c r="AT28" s="103">
        <f t="shared" si="21"/>
        <v>0</v>
      </c>
      <c r="AU28" s="103">
        <f t="shared" si="22"/>
        <v>0</v>
      </c>
      <c r="AV28" s="103">
        <f t="shared" si="23"/>
        <v>0</v>
      </c>
      <c r="AW28" s="103">
        <f t="shared" si="24"/>
        <v>0</v>
      </c>
    </row>
    <row r="29" spans="1:49" ht="13.5" x14ac:dyDescent="0.3">
      <c r="A29" s="143" t="s">
        <v>45</v>
      </c>
      <c r="B29" s="114">
        <v>28</v>
      </c>
      <c r="C29" s="87"/>
      <c r="D29" s="88"/>
      <c r="E29" s="92"/>
      <c r="F29" s="90">
        <f t="shared" si="0"/>
        <v>378.79482235324144</v>
      </c>
      <c r="G29" s="90">
        <f t="shared" si="1"/>
        <v>1515.1792894129658</v>
      </c>
      <c r="H29" s="91">
        <f t="shared" si="2"/>
        <v>1515.1792894129658</v>
      </c>
      <c r="I29" s="111">
        <v>729.17928941296589</v>
      </c>
      <c r="J29" s="93"/>
      <c r="K29" s="92"/>
      <c r="L29" s="93"/>
      <c r="M29" s="93"/>
      <c r="N29" s="93"/>
      <c r="O29" s="107">
        <v>786</v>
      </c>
      <c r="P29" s="92"/>
      <c r="Q29" s="93"/>
      <c r="R29" s="97"/>
      <c r="S29" s="108"/>
      <c r="T29" s="109"/>
      <c r="U29" s="124"/>
      <c r="V29" s="100"/>
      <c r="W29" s="125"/>
      <c r="Y29" s="103">
        <f t="shared" si="3"/>
        <v>1</v>
      </c>
      <c r="Z29" s="103">
        <f t="shared" si="4"/>
        <v>0</v>
      </c>
      <c r="AA29" s="103">
        <f t="shared" si="5"/>
        <v>0</v>
      </c>
      <c r="AB29" s="103">
        <f t="shared" si="6"/>
        <v>0</v>
      </c>
      <c r="AC29" s="103">
        <f t="shared" si="7"/>
        <v>0</v>
      </c>
      <c r="AD29" s="103">
        <f t="shared" si="8"/>
        <v>0</v>
      </c>
      <c r="AE29" s="103">
        <f t="shared" si="9"/>
        <v>1</v>
      </c>
      <c r="AF29" s="103">
        <f t="shared" si="10"/>
        <v>0</v>
      </c>
      <c r="AG29" s="103">
        <f t="shared" si="11"/>
        <v>0</v>
      </c>
      <c r="AH29" s="103">
        <f t="shared" si="12"/>
        <v>0</v>
      </c>
      <c r="AI29" s="103">
        <f t="shared" si="13"/>
        <v>0</v>
      </c>
      <c r="AJ29" s="103">
        <f t="shared" si="14"/>
        <v>0</v>
      </c>
      <c r="AK29" s="104"/>
      <c r="AN29" s="103">
        <f t="shared" si="15"/>
        <v>2</v>
      </c>
      <c r="AO29" s="103">
        <f t="shared" si="16"/>
        <v>0</v>
      </c>
      <c r="AP29" s="103">
        <f t="shared" si="17"/>
        <v>0</v>
      </c>
      <c r="AQ29" s="103">
        <f t="shared" si="18"/>
        <v>0</v>
      </c>
      <c r="AR29" s="103">
        <f t="shared" si="19"/>
        <v>0</v>
      </c>
      <c r="AS29" s="103">
        <f t="shared" si="20"/>
        <v>0</v>
      </c>
      <c r="AT29" s="103">
        <f t="shared" si="21"/>
        <v>0</v>
      </c>
      <c r="AU29" s="103">
        <f t="shared" si="22"/>
        <v>0</v>
      </c>
      <c r="AV29" s="103">
        <f t="shared" si="23"/>
        <v>0</v>
      </c>
      <c r="AW29" s="103">
        <f t="shared" si="24"/>
        <v>0</v>
      </c>
    </row>
    <row r="30" spans="1:49" x14ac:dyDescent="0.25">
      <c r="A30" s="132" t="s">
        <v>30</v>
      </c>
      <c r="B30" s="114">
        <v>36</v>
      </c>
      <c r="C30" s="87"/>
      <c r="D30" s="88"/>
      <c r="E30" s="92"/>
      <c r="F30" s="90">
        <f t="shared" si="0"/>
        <v>372.94450920221936</v>
      </c>
      <c r="G30" s="90">
        <f t="shared" si="1"/>
        <v>1491.7780368088775</v>
      </c>
      <c r="H30" s="91">
        <f t="shared" si="2"/>
        <v>1491.7780368088775</v>
      </c>
      <c r="I30" s="92"/>
      <c r="J30" s="92"/>
      <c r="K30" s="92"/>
      <c r="L30" s="93"/>
      <c r="M30" s="93"/>
      <c r="N30" s="92"/>
      <c r="O30" s="107">
        <v>920</v>
      </c>
      <c r="P30" s="92"/>
      <c r="Q30" s="111"/>
      <c r="R30" s="97"/>
      <c r="S30" s="98"/>
      <c r="T30" s="162">
        <v>571.77803680887757</v>
      </c>
      <c r="U30" s="97"/>
      <c r="V30" s="109"/>
      <c r="X30" s="102"/>
      <c r="Y30" s="103">
        <f t="shared" si="3"/>
        <v>0</v>
      </c>
      <c r="Z30" s="103">
        <f t="shared" si="4"/>
        <v>0</v>
      </c>
      <c r="AA30" s="103">
        <f t="shared" si="5"/>
        <v>0</v>
      </c>
      <c r="AB30" s="103">
        <f t="shared" si="6"/>
        <v>0</v>
      </c>
      <c r="AC30" s="103">
        <f t="shared" si="7"/>
        <v>0</v>
      </c>
      <c r="AD30" s="103">
        <f t="shared" si="8"/>
        <v>0</v>
      </c>
      <c r="AE30" s="103">
        <f t="shared" si="9"/>
        <v>1</v>
      </c>
      <c r="AF30" s="103">
        <f t="shared" si="10"/>
        <v>0</v>
      </c>
      <c r="AG30" s="103">
        <f t="shared" si="11"/>
        <v>0</v>
      </c>
      <c r="AH30" s="103">
        <f t="shared" si="12"/>
        <v>0</v>
      </c>
      <c r="AI30" s="103">
        <f t="shared" si="13"/>
        <v>0</v>
      </c>
      <c r="AJ30" s="103">
        <f t="shared" si="14"/>
        <v>1</v>
      </c>
      <c r="AK30" s="104"/>
      <c r="AN30" s="103">
        <f t="shared" si="15"/>
        <v>2</v>
      </c>
      <c r="AO30" s="103">
        <f t="shared" si="16"/>
        <v>0</v>
      </c>
      <c r="AP30" s="103">
        <f t="shared" si="17"/>
        <v>0</v>
      </c>
      <c r="AQ30" s="103">
        <f t="shared" si="18"/>
        <v>0</v>
      </c>
      <c r="AR30" s="103">
        <f t="shared" si="19"/>
        <v>0</v>
      </c>
      <c r="AS30" s="103">
        <f t="shared" si="20"/>
        <v>0</v>
      </c>
      <c r="AT30" s="103">
        <f t="shared" si="21"/>
        <v>0</v>
      </c>
      <c r="AU30" s="103">
        <f t="shared" si="22"/>
        <v>0</v>
      </c>
      <c r="AV30" s="103">
        <f t="shared" si="23"/>
        <v>0</v>
      </c>
      <c r="AW30" s="103">
        <f t="shared" si="24"/>
        <v>0</v>
      </c>
    </row>
    <row r="31" spans="1:49" x14ac:dyDescent="0.25">
      <c r="A31" s="145" t="s">
        <v>85</v>
      </c>
      <c r="B31" s="114">
        <v>29</v>
      </c>
      <c r="C31" s="114"/>
      <c r="D31" s="88"/>
      <c r="E31" s="135"/>
      <c r="F31" s="90">
        <f t="shared" si="0"/>
        <v>371.34500944672732</v>
      </c>
      <c r="G31" s="90">
        <f t="shared" si="1"/>
        <v>1485.3800377869093</v>
      </c>
      <c r="H31" s="91">
        <f t="shared" si="2"/>
        <v>1485.3800377869093</v>
      </c>
      <c r="I31" s="93"/>
      <c r="J31" s="135"/>
      <c r="K31" s="135"/>
      <c r="L31" s="135"/>
      <c r="M31" s="93"/>
      <c r="N31" s="97"/>
      <c r="O31" s="135"/>
      <c r="P31" s="135"/>
      <c r="Q31" s="96">
        <v>837.26323097070281</v>
      </c>
      <c r="R31" s="97"/>
      <c r="S31" s="137"/>
      <c r="T31" s="41">
        <v>648.11680681620658</v>
      </c>
      <c r="U31" s="138"/>
      <c r="V31" s="109"/>
      <c r="Y31" s="103">
        <f t="shared" si="3"/>
        <v>0</v>
      </c>
      <c r="Z31" s="103">
        <f t="shared" si="4"/>
        <v>0</v>
      </c>
      <c r="AA31" s="103">
        <f t="shared" si="5"/>
        <v>0</v>
      </c>
      <c r="AB31" s="103">
        <f t="shared" si="6"/>
        <v>0</v>
      </c>
      <c r="AC31" s="103">
        <f t="shared" si="7"/>
        <v>0</v>
      </c>
      <c r="AD31" s="103">
        <f t="shared" si="8"/>
        <v>0</v>
      </c>
      <c r="AE31" s="103">
        <f t="shared" si="9"/>
        <v>0</v>
      </c>
      <c r="AF31" s="103">
        <f t="shared" si="10"/>
        <v>0</v>
      </c>
      <c r="AG31" s="103">
        <f t="shared" si="11"/>
        <v>1</v>
      </c>
      <c r="AH31" s="103">
        <f t="shared" si="12"/>
        <v>0</v>
      </c>
      <c r="AI31" s="103">
        <f t="shared" si="13"/>
        <v>0</v>
      </c>
      <c r="AJ31" s="103">
        <f t="shared" si="14"/>
        <v>1</v>
      </c>
      <c r="AK31" s="104"/>
      <c r="AN31" s="103">
        <f>IF(X31&gt;0,1,0)</f>
        <v>0</v>
      </c>
      <c r="AO31" s="103">
        <f t="shared" si="16"/>
        <v>0</v>
      </c>
      <c r="AP31" s="103">
        <f t="shared" si="17"/>
        <v>0</v>
      </c>
      <c r="AQ31" s="103">
        <f t="shared" si="18"/>
        <v>0</v>
      </c>
      <c r="AR31" s="103">
        <f t="shared" si="19"/>
        <v>0</v>
      </c>
      <c r="AS31" s="103">
        <f t="shared" si="20"/>
        <v>0</v>
      </c>
      <c r="AT31" s="103">
        <f t="shared" si="21"/>
        <v>0</v>
      </c>
      <c r="AU31" s="103">
        <f t="shared" si="22"/>
        <v>0</v>
      </c>
      <c r="AV31" s="103">
        <f t="shared" si="23"/>
        <v>0</v>
      </c>
      <c r="AW31" s="103">
        <f t="shared" si="24"/>
        <v>0</v>
      </c>
    </row>
    <row r="32" spans="1:49" x14ac:dyDescent="0.25">
      <c r="A32" s="132" t="s">
        <v>24</v>
      </c>
      <c r="B32" s="114">
        <v>30</v>
      </c>
      <c r="C32" s="158">
        <v>26</v>
      </c>
      <c r="D32" s="88"/>
      <c r="E32" s="89" t="s">
        <v>95</v>
      </c>
      <c r="F32" s="90">
        <f t="shared" si="0"/>
        <v>312.79900260091267</v>
      </c>
      <c r="G32" s="90">
        <f t="shared" si="1"/>
        <v>1251.1960104036507</v>
      </c>
      <c r="H32" s="91">
        <f t="shared" si="2"/>
        <v>1251.1960104036507</v>
      </c>
      <c r="I32" s="93"/>
      <c r="J32" s="111">
        <v>337.473645102251</v>
      </c>
      <c r="K32" s="89"/>
      <c r="L32" s="147"/>
      <c r="M32" s="92"/>
      <c r="N32" s="109"/>
      <c r="O32" s="93"/>
      <c r="P32" s="92"/>
      <c r="Q32" s="93"/>
      <c r="R32" s="97"/>
      <c r="S32" s="113">
        <v>913.7223653013998</v>
      </c>
      <c r="T32" s="97"/>
      <c r="U32" s="97"/>
      <c r="V32" s="109"/>
      <c r="X32" s="102"/>
      <c r="Y32" s="103">
        <f t="shared" si="3"/>
        <v>0</v>
      </c>
      <c r="Z32" s="103">
        <f t="shared" si="4"/>
        <v>1</v>
      </c>
      <c r="AA32" s="103">
        <f t="shared" si="5"/>
        <v>0</v>
      </c>
      <c r="AB32" s="103">
        <f t="shared" si="6"/>
        <v>0</v>
      </c>
      <c r="AC32" s="103">
        <f t="shared" si="7"/>
        <v>0</v>
      </c>
      <c r="AD32" s="103">
        <f t="shared" si="8"/>
        <v>0</v>
      </c>
      <c r="AE32" s="103">
        <f t="shared" si="9"/>
        <v>0</v>
      </c>
      <c r="AF32" s="103">
        <f t="shared" si="10"/>
        <v>0</v>
      </c>
      <c r="AG32" s="103">
        <f t="shared" si="11"/>
        <v>0</v>
      </c>
      <c r="AH32" s="103">
        <f t="shared" si="12"/>
        <v>0</v>
      </c>
      <c r="AI32" s="103">
        <f t="shared" si="13"/>
        <v>1</v>
      </c>
      <c r="AJ32" s="103">
        <f t="shared" si="14"/>
        <v>0</v>
      </c>
      <c r="AK32" s="104"/>
      <c r="AN32" s="103">
        <f t="shared" ref="AN32:AN41" si="25">SUM(Y32:AL32)</f>
        <v>2</v>
      </c>
      <c r="AO32" s="103">
        <f t="shared" si="16"/>
        <v>0</v>
      </c>
      <c r="AP32" s="103">
        <f t="shared" si="17"/>
        <v>0</v>
      </c>
      <c r="AQ32" s="103">
        <f t="shared" si="18"/>
        <v>0</v>
      </c>
      <c r="AR32" s="103">
        <f t="shared" si="19"/>
        <v>0</v>
      </c>
      <c r="AS32" s="103">
        <f t="shared" si="20"/>
        <v>0</v>
      </c>
      <c r="AT32" s="103">
        <f t="shared" si="21"/>
        <v>0</v>
      </c>
      <c r="AU32" s="103">
        <f t="shared" si="22"/>
        <v>0</v>
      </c>
      <c r="AV32" s="103">
        <f t="shared" si="23"/>
        <v>0</v>
      </c>
      <c r="AW32" s="103">
        <f t="shared" si="24"/>
        <v>0</v>
      </c>
    </row>
    <row r="33" spans="1:49" x14ac:dyDescent="0.25">
      <c r="A33" s="132" t="s">
        <v>51</v>
      </c>
      <c r="B33" s="114">
        <v>31</v>
      </c>
      <c r="C33" s="114"/>
      <c r="D33" s="88"/>
      <c r="E33" s="92"/>
      <c r="F33" s="90">
        <f t="shared" si="0"/>
        <v>250</v>
      </c>
      <c r="G33" s="90">
        <f t="shared" si="1"/>
        <v>1000</v>
      </c>
      <c r="H33" s="91">
        <f t="shared" si="2"/>
        <v>1000</v>
      </c>
      <c r="I33" s="92"/>
      <c r="J33" s="92"/>
      <c r="K33" s="92"/>
      <c r="L33" s="92"/>
      <c r="M33" s="107">
        <v>1000</v>
      </c>
      <c r="N33" s="92"/>
      <c r="O33" s="93"/>
      <c r="P33" s="93"/>
      <c r="Q33" s="93"/>
      <c r="R33" s="97"/>
      <c r="S33" s="137"/>
      <c r="T33" s="133"/>
      <c r="U33" s="148"/>
      <c r="V33" s="160"/>
      <c r="W33" s="125"/>
      <c r="Y33" s="103">
        <f t="shared" si="3"/>
        <v>0</v>
      </c>
      <c r="Z33" s="103">
        <f t="shared" si="4"/>
        <v>0</v>
      </c>
      <c r="AA33" s="103">
        <f t="shared" si="5"/>
        <v>0</v>
      </c>
      <c r="AB33" s="103">
        <f t="shared" si="6"/>
        <v>0</v>
      </c>
      <c r="AC33" s="103">
        <f t="shared" si="7"/>
        <v>1</v>
      </c>
      <c r="AD33" s="103">
        <f t="shared" si="8"/>
        <v>0</v>
      </c>
      <c r="AE33" s="103">
        <f t="shared" si="9"/>
        <v>0</v>
      </c>
      <c r="AF33" s="103">
        <f t="shared" si="10"/>
        <v>0</v>
      </c>
      <c r="AG33" s="103">
        <f t="shared" si="11"/>
        <v>0</v>
      </c>
      <c r="AH33" s="103">
        <f t="shared" si="12"/>
        <v>0</v>
      </c>
      <c r="AI33" s="103">
        <f t="shared" si="13"/>
        <v>0</v>
      </c>
      <c r="AJ33" s="103">
        <f t="shared" si="14"/>
        <v>0</v>
      </c>
      <c r="AK33" s="104"/>
      <c r="AN33" s="103">
        <f t="shared" si="25"/>
        <v>1</v>
      </c>
      <c r="AO33" s="103">
        <f t="shared" si="16"/>
        <v>0</v>
      </c>
      <c r="AP33" s="103">
        <f t="shared" si="17"/>
        <v>0</v>
      </c>
      <c r="AQ33" s="103">
        <f t="shared" si="18"/>
        <v>0</v>
      </c>
      <c r="AR33" s="103">
        <f t="shared" si="19"/>
        <v>0</v>
      </c>
      <c r="AS33" s="103">
        <f t="shared" si="20"/>
        <v>0</v>
      </c>
      <c r="AT33" s="103">
        <f t="shared" si="21"/>
        <v>0</v>
      </c>
      <c r="AU33" s="103">
        <f t="shared" si="22"/>
        <v>0</v>
      </c>
      <c r="AV33" s="103">
        <f t="shared" si="23"/>
        <v>0</v>
      </c>
      <c r="AW33" s="103">
        <f t="shared" si="24"/>
        <v>0</v>
      </c>
    </row>
    <row r="34" spans="1:49" x14ac:dyDescent="0.25">
      <c r="A34" s="132" t="s">
        <v>36</v>
      </c>
      <c r="B34" s="114">
        <v>32</v>
      </c>
      <c r="C34" s="87"/>
      <c r="D34" s="88"/>
      <c r="E34" s="149" t="s">
        <v>95</v>
      </c>
      <c r="F34" s="90">
        <f t="shared" ref="F34:F56" si="26">G34/4000*1000</f>
        <v>238.79600711443109</v>
      </c>
      <c r="G34" s="90">
        <f t="shared" ref="G34:G56" si="27">H34-(SUM(AO34:AW34))</f>
        <v>955.18402845772437</v>
      </c>
      <c r="H34" s="91">
        <f t="shared" ref="H34:H56" si="28">SUM(I34:V34)</f>
        <v>955.18402845772437</v>
      </c>
      <c r="I34" s="93"/>
      <c r="J34" s="92"/>
      <c r="K34" s="130"/>
      <c r="L34" s="147"/>
      <c r="M34" s="93"/>
      <c r="N34" s="95">
        <v>955.18402845772437</v>
      </c>
      <c r="O34" s="92"/>
      <c r="P34" s="93"/>
      <c r="Q34" s="111"/>
      <c r="R34" s="97"/>
      <c r="S34" s="98"/>
      <c r="T34" s="109"/>
      <c r="U34" s="140"/>
      <c r="V34" s="109"/>
      <c r="W34" s="80"/>
      <c r="X34" s="129"/>
      <c r="Y34" s="103">
        <f t="shared" si="3"/>
        <v>0</v>
      </c>
      <c r="Z34" s="103">
        <f t="shared" si="4"/>
        <v>0</v>
      </c>
      <c r="AA34" s="103">
        <f t="shared" si="5"/>
        <v>0</v>
      </c>
      <c r="AB34" s="103">
        <f t="shared" si="6"/>
        <v>0</v>
      </c>
      <c r="AC34" s="103">
        <f t="shared" si="7"/>
        <v>0</v>
      </c>
      <c r="AD34" s="103">
        <f t="shared" si="8"/>
        <v>1</v>
      </c>
      <c r="AE34" s="103">
        <f t="shared" si="9"/>
        <v>0</v>
      </c>
      <c r="AF34" s="103">
        <f t="shared" si="10"/>
        <v>0</v>
      </c>
      <c r="AG34" s="103">
        <f t="shared" si="11"/>
        <v>0</v>
      </c>
      <c r="AH34" s="103">
        <f t="shared" si="12"/>
        <v>0</v>
      </c>
      <c r="AI34" s="103">
        <f t="shared" si="13"/>
        <v>0</v>
      </c>
      <c r="AJ34" s="103">
        <f t="shared" si="14"/>
        <v>0</v>
      </c>
      <c r="AK34" s="104"/>
      <c r="AN34" s="103">
        <f t="shared" si="25"/>
        <v>1</v>
      </c>
      <c r="AO34" s="103">
        <f t="shared" ref="AO34:AO56" si="29">IF($AN34&gt;4,SMALL($I34:$V34,1),0)</f>
        <v>0</v>
      </c>
      <c r="AP34" s="103">
        <f t="shared" ref="AP34:AP56" si="30">IF($AN34&gt;5,SMALL($I34:$V34,2),0)</f>
        <v>0</v>
      </c>
      <c r="AQ34" s="103">
        <f t="shared" ref="AQ34:AQ56" si="31">IF($AN34&gt;6,SMALL($I34:$V34,3),0)</f>
        <v>0</v>
      </c>
      <c r="AR34" s="103">
        <f t="shared" ref="AR34:AR56" si="32">IF($AN34&gt;7,SMALL($I34:$V34,4),0)</f>
        <v>0</v>
      </c>
      <c r="AS34" s="103">
        <f t="shared" ref="AS34:AS56" si="33">IF($AN34&gt;8,SMALL($I34:$V34,5),0)</f>
        <v>0</v>
      </c>
      <c r="AT34" s="103">
        <f t="shared" ref="AT34:AT56" si="34">IF($AN34&gt;9,SMALL($I34:$V34,6),0)</f>
        <v>0</v>
      </c>
      <c r="AU34" s="103">
        <f t="shared" ref="AU34:AU56" si="35">IF($AN34&gt;10,SMALL($I34:$V34,7),0)</f>
        <v>0</v>
      </c>
      <c r="AV34" s="103">
        <f t="shared" si="23"/>
        <v>0</v>
      </c>
      <c r="AW34" s="103">
        <f t="shared" si="24"/>
        <v>0</v>
      </c>
    </row>
    <row r="35" spans="1:49" x14ac:dyDescent="0.25">
      <c r="A35" s="132" t="s">
        <v>38</v>
      </c>
      <c r="B35" s="114">
        <v>33</v>
      </c>
      <c r="C35" s="87"/>
      <c r="D35" s="88"/>
      <c r="E35" s="89"/>
      <c r="F35" s="90">
        <f t="shared" si="26"/>
        <v>235.74639471069347</v>
      </c>
      <c r="G35" s="90">
        <f t="shared" si="27"/>
        <v>942.98557884277386</v>
      </c>
      <c r="H35" s="91">
        <f t="shared" si="28"/>
        <v>942.98557884277386</v>
      </c>
      <c r="I35" s="92"/>
      <c r="J35" s="93"/>
      <c r="K35" s="89"/>
      <c r="L35" s="92"/>
      <c r="M35" s="92"/>
      <c r="N35" s="92"/>
      <c r="O35" s="93"/>
      <c r="P35" s="117"/>
      <c r="Q35" s="93"/>
      <c r="R35" s="97"/>
      <c r="S35" s="113">
        <v>942.98557884277386</v>
      </c>
      <c r="T35" s="109"/>
      <c r="U35" s="124"/>
      <c r="V35" s="126"/>
      <c r="W35" s="129"/>
      <c r="Y35" s="103">
        <f t="shared" si="3"/>
        <v>0</v>
      </c>
      <c r="Z35" s="103">
        <f t="shared" si="4"/>
        <v>0</v>
      </c>
      <c r="AA35" s="103">
        <f t="shared" si="5"/>
        <v>0</v>
      </c>
      <c r="AB35" s="103">
        <f t="shared" si="6"/>
        <v>0</v>
      </c>
      <c r="AC35" s="103">
        <f t="shared" si="7"/>
        <v>0</v>
      </c>
      <c r="AD35" s="103">
        <f t="shared" si="8"/>
        <v>0</v>
      </c>
      <c r="AE35" s="103">
        <f t="shared" si="9"/>
        <v>0</v>
      </c>
      <c r="AF35" s="103">
        <f t="shared" si="10"/>
        <v>0</v>
      </c>
      <c r="AG35" s="103">
        <f t="shared" si="11"/>
        <v>0</v>
      </c>
      <c r="AH35" s="103">
        <f t="shared" si="12"/>
        <v>0</v>
      </c>
      <c r="AI35" s="103">
        <f t="shared" si="13"/>
        <v>1</v>
      </c>
      <c r="AJ35" s="103">
        <f t="shared" si="14"/>
        <v>0</v>
      </c>
      <c r="AK35" s="104"/>
      <c r="AN35" s="103">
        <f t="shared" si="25"/>
        <v>1</v>
      </c>
      <c r="AO35" s="103">
        <f t="shared" si="29"/>
        <v>0</v>
      </c>
      <c r="AP35" s="103">
        <f t="shared" si="30"/>
        <v>0</v>
      </c>
      <c r="AQ35" s="103">
        <f t="shared" si="31"/>
        <v>0</v>
      </c>
      <c r="AR35" s="103">
        <f t="shared" si="32"/>
        <v>0</v>
      </c>
      <c r="AS35" s="103">
        <f t="shared" si="33"/>
        <v>0</v>
      </c>
      <c r="AT35" s="103">
        <f t="shared" si="34"/>
        <v>0</v>
      </c>
      <c r="AU35" s="103">
        <f t="shared" si="35"/>
        <v>0</v>
      </c>
      <c r="AV35" s="103">
        <f t="shared" si="23"/>
        <v>0</v>
      </c>
      <c r="AW35" s="103">
        <f t="shared" si="24"/>
        <v>0</v>
      </c>
    </row>
    <row r="36" spans="1:49" x14ac:dyDescent="0.25">
      <c r="A36" s="132" t="s">
        <v>57</v>
      </c>
      <c r="B36" s="114">
        <v>34</v>
      </c>
      <c r="C36" s="87"/>
      <c r="D36" s="88"/>
      <c r="E36" s="89" t="s">
        <v>95</v>
      </c>
      <c r="F36" s="90">
        <f t="shared" si="26"/>
        <v>232.5</v>
      </c>
      <c r="G36" s="90">
        <f t="shared" si="27"/>
        <v>930</v>
      </c>
      <c r="H36" s="91">
        <f t="shared" si="28"/>
        <v>930</v>
      </c>
      <c r="I36" s="92"/>
      <c r="J36" s="93"/>
      <c r="K36" s="92"/>
      <c r="L36" s="92"/>
      <c r="M36" s="107">
        <v>930</v>
      </c>
      <c r="N36" s="147"/>
      <c r="O36" s="93"/>
      <c r="P36" s="93"/>
      <c r="Q36" s="93"/>
      <c r="R36" s="130"/>
      <c r="S36" s="137"/>
      <c r="T36" s="122"/>
      <c r="U36" s="118"/>
      <c r="V36" s="142"/>
      <c r="W36" s="129"/>
      <c r="Y36" s="103">
        <f t="shared" si="3"/>
        <v>0</v>
      </c>
      <c r="Z36" s="103">
        <f t="shared" si="4"/>
        <v>0</v>
      </c>
      <c r="AA36" s="103">
        <f t="shared" si="5"/>
        <v>0</v>
      </c>
      <c r="AB36" s="103">
        <f t="shared" si="6"/>
        <v>0</v>
      </c>
      <c r="AC36" s="103">
        <f t="shared" si="7"/>
        <v>1</v>
      </c>
      <c r="AD36" s="103">
        <f t="shared" si="8"/>
        <v>0</v>
      </c>
      <c r="AE36" s="103">
        <f t="shared" si="9"/>
        <v>0</v>
      </c>
      <c r="AF36" s="103">
        <f t="shared" si="10"/>
        <v>0</v>
      </c>
      <c r="AG36" s="103">
        <f t="shared" si="11"/>
        <v>0</v>
      </c>
      <c r="AH36" s="103">
        <f t="shared" si="12"/>
        <v>0</v>
      </c>
      <c r="AI36" s="103">
        <f t="shared" si="13"/>
        <v>0</v>
      </c>
      <c r="AJ36" s="103">
        <f t="shared" si="14"/>
        <v>0</v>
      </c>
      <c r="AK36" s="104"/>
      <c r="AN36" s="103">
        <f t="shared" si="25"/>
        <v>1</v>
      </c>
      <c r="AO36" s="103">
        <f t="shared" si="29"/>
        <v>0</v>
      </c>
      <c r="AP36" s="103">
        <f t="shared" si="30"/>
        <v>0</v>
      </c>
      <c r="AQ36" s="103">
        <f t="shared" si="31"/>
        <v>0</v>
      </c>
      <c r="AR36" s="103">
        <f t="shared" si="32"/>
        <v>0</v>
      </c>
      <c r="AS36" s="103">
        <f t="shared" si="33"/>
        <v>0</v>
      </c>
      <c r="AT36" s="103">
        <f t="shared" si="34"/>
        <v>0</v>
      </c>
      <c r="AU36" s="103">
        <f t="shared" si="35"/>
        <v>0</v>
      </c>
      <c r="AV36" s="103">
        <f t="shared" si="23"/>
        <v>0</v>
      </c>
      <c r="AW36" s="103">
        <f t="shared" si="24"/>
        <v>0</v>
      </c>
    </row>
    <row r="37" spans="1:49" x14ac:dyDescent="0.25">
      <c r="A37" s="132" t="s">
        <v>53</v>
      </c>
      <c r="B37" s="114">
        <v>35</v>
      </c>
      <c r="C37" s="87"/>
      <c r="D37" s="88"/>
      <c r="E37" s="89" t="s">
        <v>95</v>
      </c>
      <c r="F37" s="90">
        <f t="shared" si="26"/>
        <v>231</v>
      </c>
      <c r="G37" s="90">
        <f t="shared" si="27"/>
        <v>924</v>
      </c>
      <c r="H37" s="91">
        <f t="shared" si="28"/>
        <v>924</v>
      </c>
      <c r="I37" s="92"/>
      <c r="J37" s="93"/>
      <c r="K37" s="92"/>
      <c r="L37" s="92"/>
      <c r="M37" s="107">
        <v>924</v>
      </c>
      <c r="N37" s="92"/>
      <c r="O37" s="93"/>
      <c r="P37" s="93"/>
      <c r="Q37" s="93"/>
      <c r="R37" s="130"/>
      <c r="S37" s="137"/>
      <c r="T37" s="122"/>
      <c r="U37" s="124"/>
      <c r="V37" s="100"/>
      <c r="W37" s="125"/>
      <c r="Y37" s="103">
        <f t="shared" si="3"/>
        <v>0</v>
      </c>
      <c r="Z37" s="103">
        <f t="shared" si="4"/>
        <v>0</v>
      </c>
      <c r="AA37" s="103">
        <f t="shared" si="5"/>
        <v>0</v>
      </c>
      <c r="AB37" s="103">
        <f t="shared" si="6"/>
        <v>0</v>
      </c>
      <c r="AC37" s="103">
        <f t="shared" si="7"/>
        <v>1</v>
      </c>
      <c r="AD37" s="103">
        <f t="shared" si="8"/>
        <v>0</v>
      </c>
      <c r="AE37" s="103">
        <f t="shared" si="9"/>
        <v>0</v>
      </c>
      <c r="AF37" s="103">
        <f t="shared" si="10"/>
        <v>0</v>
      </c>
      <c r="AG37" s="103">
        <f t="shared" si="11"/>
        <v>0</v>
      </c>
      <c r="AH37" s="103">
        <f t="shared" si="12"/>
        <v>0</v>
      </c>
      <c r="AI37" s="103">
        <f t="shared" si="13"/>
        <v>0</v>
      </c>
      <c r="AJ37" s="103">
        <f t="shared" si="14"/>
        <v>0</v>
      </c>
      <c r="AK37" s="104"/>
      <c r="AN37" s="103">
        <f t="shared" si="25"/>
        <v>1</v>
      </c>
      <c r="AO37" s="103">
        <f t="shared" si="29"/>
        <v>0</v>
      </c>
      <c r="AP37" s="103">
        <f t="shared" si="30"/>
        <v>0</v>
      </c>
      <c r="AQ37" s="103">
        <f t="shared" si="31"/>
        <v>0</v>
      </c>
      <c r="AR37" s="103">
        <f t="shared" si="32"/>
        <v>0</v>
      </c>
      <c r="AS37" s="103">
        <f t="shared" si="33"/>
        <v>0</v>
      </c>
      <c r="AT37" s="103">
        <f t="shared" si="34"/>
        <v>0</v>
      </c>
      <c r="AU37" s="103">
        <f t="shared" si="35"/>
        <v>0</v>
      </c>
      <c r="AV37" s="103">
        <f t="shared" si="23"/>
        <v>0</v>
      </c>
      <c r="AW37" s="103">
        <f t="shared" si="24"/>
        <v>0</v>
      </c>
    </row>
    <row r="38" spans="1:49" x14ac:dyDescent="0.25">
      <c r="A38" s="132" t="s">
        <v>59</v>
      </c>
      <c r="B38" s="114">
        <v>37</v>
      </c>
      <c r="C38" s="87"/>
      <c r="D38" s="88"/>
      <c r="E38" s="147"/>
      <c r="F38" s="90">
        <f t="shared" si="26"/>
        <v>218.77532817680688</v>
      </c>
      <c r="G38" s="90">
        <f t="shared" si="27"/>
        <v>875.10131270722752</v>
      </c>
      <c r="H38" s="91">
        <f t="shared" si="28"/>
        <v>875.10131270722752</v>
      </c>
      <c r="I38" s="92"/>
      <c r="J38" s="93"/>
      <c r="K38" s="147"/>
      <c r="L38" s="92"/>
      <c r="M38" s="92"/>
      <c r="N38" s="92"/>
      <c r="O38" s="93"/>
      <c r="P38" s="96">
        <v>875.10131270722752</v>
      </c>
      <c r="Q38" s="93"/>
      <c r="R38" s="97"/>
      <c r="S38" s="98"/>
      <c r="T38" s="97"/>
      <c r="U38" s="97"/>
      <c r="V38" s="97"/>
      <c r="W38" s="129"/>
      <c r="Y38" s="103">
        <f t="shared" si="3"/>
        <v>0</v>
      </c>
      <c r="Z38" s="103">
        <f t="shared" si="4"/>
        <v>0</v>
      </c>
      <c r="AA38" s="103">
        <f t="shared" si="5"/>
        <v>0</v>
      </c>
      <c r="AB38" s="103">
        <f t="shared" si="6"/>
        <v>0</v>
      </c>
      <c r="AC38" s="103">
        <f t="shared" si="7"/>
        <v>0</v>
      </c>
      <c r="AD38" s="103">
        <f t="shared" si="8"/>
        <v>0</v>
      </c>
      <c r="AE38" s="103">
        <f t="shared" si="9"/>
        <v>0</v>
      </c>
      <c r="AF38" s="103">
        <f t="shared" si="10"/>
        <v>1</v>
      </c>
      <c r="AG38" s="103">
        <f t="shared" si="11"/>
        <v>0</v>
      </c>
      <c r="AH38" s="103">
        <f t="shared" si="12"/>
        <v>0</v>
      </c>
      <c r="AI38" s="103">
        <f t="shared" si="13"/>
        <v>0</v>
      </c>
      <c r="AJ38" s="103">
        <f t="shared" si="14"/>
        <v>0</v>
      </c>
      <c r="AK38" s="104"/>
      <c r="AN38" s="103">
        <f t="shared" si="25"/>
        <v>1</v>
      </c>
      <c r="AO38" s="103">
        <f t="shared" si="29"/>
        <v>0</v>
      </c>
      <c r="AP38" s="103">
        <f t="shared" si="30"/>
        <v>0</v>
      </c>
      <c r="AQ38" s="103">
        <f t="shared" si="31"/>
        <v>0</v>
      </c>
      <c r="AR38" s="103">
        <f t="shared" si="32"/>
        <v>0</v>
      </c>
      <c r="AS38" s="103">
        <f t="shared" si="33"/>
        <v>0</v>
      </c>
      <c r="AT38" s="103">
        <f t="shared" si="34"/>
        <v>0</v>
      </c>
      <c r="AU38" s="103">
        <f t="shared" si="35"/>
        <v>0</v>
      </c>
      <c r="AV38" s="103">
        <f t="shared" si="23"/>
        <v>0</v>
      </c>
      <c r="AW38" s="103">
        <f t="shared" si="24"/>
        <v>0</v>
      </c>
    </row>
    <row r="39" spans="1:49" x14ac:dyDescent="0.25">
      <c r="A39" s="132" t="s">
        <v>35</v>
      </c>
      <c r="B39" s="114">
        <v>38</v>
      </c>
      <c r="C39" s="114"/>
      <c r="D39" s="88"/>
      <c r="E39" s="92"/>
      <c r="F39" s="90">
        <f t="shared" si="26"/>
        <v>213.22224276833813</v>
      </c>
      <c r="G39" s="90">
        <f t="shared" si="27"/>
        <v>852.88897107335254</v>
      </c>
      <c r="H39" s="91">
        <f t="shared" si="28"/>
        <v>852.88897107335254</v>
      </c>
      <c r="I39" s="92"/>
      <c r="J39" s="92"/>
      <c r="K39" s="92"/>
      <c r="L39" s="92"/>
      <c r="M39" s="92"/>
      <c r="N39" s="118">
        <v>852.88897107335254</v>
      </c>
      <c r="O39" s="97"/>
      <c r="P39" s="93"/>
      <c r="Q39" s="133"/>
      <c r="R39" s="97"/>
      <c r="S39" s="108"/>
      <c r="T39" s="97"/>
      <c r="U39" s="124"/>
      <c r="V39" s="160"/>
      <c r="W39" s="125"/>
      <c r="Y39" s="103">
        <f t="shared" si="3"/>
        <v>0</v>
      </c>
      <c r="Z39" s="103">
        <f t="shared" si="4"/>
        <v>0</v>
      </c>
      <c r="AA39" s="103">
        <f t="shared" si="5"/>
        <v>0</v>
      </c>
      <c r="AB39" s="103">
        <f t="shared" si="6"/>
        <v>0</v>
      </c>
      <c r="AC39" s="103">
        <f t="shared" si="7"/>
        <v>0</v>
      </c>
      <c r="AD39" s="103">
        <f t="shared" si="8"/>
        <v>1</v>
      </c>
      <c r="AE39" s="103">
        <f t="shared" si="9"/>
        <v>0</v>
      </c>
      <c r="AF39" s="103">
        <f t="shared" si="10"/>
        <v>0</v>
      </c>
      <c r="AG39" s="103">
        <f t="shared" si="11"/>
        <v>0</v>
      </c>
      <c r="AH39" s="103">
        <f t="shared" si="12"/>
        <v>0</v>
      </c>
      <c r="AI39" s="103">
        <f t="shared" si="13"/>
        <v>0</v>
      </c>
      <c r="AJ39" s="103">
        <f t="shared" si="14"/>
        <v>0</v>
      </c>
      <c r="AK39" s="104"/>
      <c r="AN39" s="103">
        <f t="shared" si="25"/>
        <v>1</v>
      </c>
      <c r="AO39" s="103">
        <f t="shared" si="29"/>
        <v>0</v>
      </c>
      <c r="AP39" s="103">
        <f t="shared" si="30"/>
        <v>0</v>
      </c>
      <c r="AQ39" s="103">
        <f t="shared" si="31"/>
        <v>0</v>
      </c>
      <c r="AR39" s="103">
        <f t="shared" si="32"/>
        <v>0</v>
      </c>
      <c r="AS39" s="103">
        <f t="shared" si="33"/>
        <v>0</v>
      </c>
      <c r="AT39" s="103">
        <f t="shared" si="34"/>
        <v>0</v>
      </c>
      <c r="AU39" s="103">
        <f t="shared" si="35"/>
        <v>0</v>
      </c>
      <c r="AV39" s="103">
        <f t="shared" si="23"/>
        <v>0</v>
      </c>
      <c r="AW39" s="103">
        <f t="shared" si="24"/>
        <v>0</v>
      </c>
    </row>
    <row r="40" spans="1:49" x14ac:dyDescent="0.25">
      <c r="A40" s="132" t="s">
        <v>55</v>
      </c>
      <c r="B40" s="114">
        <v>39</v>
      </c>
      <c r="C40" s="87"/>
      <c r="D40" s="88"/>
      <c r="E40" s="92"/>
      <c r="F40" s="90">
        <f t="shared" si="26"/>
        <v>212.5</v>
      </c>
      <c r="G40" s="90">
        <f t="shared" si="27"/>
        <v>850</v>
      </c>
      <c r="H40" s="91">
        <f t="shared" si="28"/>
        <v>850</v>
      </c>
      <c r="I40" s="92"/>
      <c r="J40" s="93"/>
      <c r="K40" s="92"/>
      <c r="L40" s="92"/>
      <c r="M40" s="107">
        <v>850</v>
      </c>
      <c r="N40" s="92"/>
      <c r="O40" s="93"/>
      <c r="P40" s="93"/>
      <c r="Q40" s="93"/>
      <c r="R40" s="97"/>
      <c r="S40" s="137"/>
      <c r="T40" s="122"/>
      <c r="U40" s="124"/>
      <c r="V40" s="142"/>
      <c r="W40" s="129"/>
      <c r="Y40" s="103">
        <f t="shared" si="3"/>
        <v>0</v>
      </c>
      <c r="Z40" s="103">
        <f t="shared" si="4"/>
        <v>0</v>
      </c>
      <c r="AA40" s="103">
        <f t="shared" si="5"/>
        <v>0</v>
      </c>
      <c r="AB40" s="103">
        <f t="shared" si="6"/>
        <v>0</v>
      </c>
      <c r="AC40" s="103">
        <f t="shared" si="7"/>
        <v>1</v>
      </c>
      <c r="AD40" s="103">
        <f t="shared" si="8"/>
        <v>0</v>
      </c>
      <c r="AE40" s="103">
        <f t="shared" si="9"/>
        <v>0</v>
      </c>
      <c r="AF40" s="103">
        <f t="shared" si="10"/>
        <v>0</v>
      </c>
      <c r="AG40" s="103">
        <f t="shared" si="11"/>
        <v>0</v>
      </c>
      <c r="AH40" s="103">
        <f t="shared" si="12"/>
        <v>0</v>
      </c>
      <c r="AI40" s="103">
        <f t="shared" si="13"/>
        <v>0</v>
      </c>
      <c r="AJ40" s="103">
        <f t="shared" si="14"/>
        <v>0</v>
      </c>
      <c r="AK40" s="104"/>
      <c r="AN40" s="103">
        <f t="shared" si="25"/>
        <v>1</v>
      </c>
      <c r="AO40" s="103">
        <f t="shared" si="29"/>
        <v>0</v>
      </c>
      <c r="AP40" s="103">
        <f t="shared" si="30"/>
        <v>0</v>
      </c>
      <c r="AQ40" s="103">
        <f t="shared" si="31"/>
        <v>0</v>
      </c>
      <c r="AR40" s="103">
        <f t="shared" si="32"/>
        <v>0</v>
      </c>
      <c r="AS40" s="103">
        <f t="shared" si="33"/>
        <v>0</v>
      </c>
      <c r="AT40" s="103">
        <f t="shared" si="34"/>
        <v>0</v>
      </c>
      <c r="AU40" s="103">
        <f t="shared" si="35"/>
        <v>0</v>
      </c>
      <c r="AV40" s="103">
        <f t="shared" si="23"/>
        <v>0</v>
      </c>
      <c r="AW40" s="103">
        <f t="shared" si="24"/>
        <v>0</v>
      </c>
    </row>
    <row r="41" spans="1:49" x14ac:dyDescent="0.25">
      <c r="A41" s="132" t="s">
        <v>46</v>
      </c>
      <c r="B41" s="114">
        <v>40</v>
      </c>
      <c r="C41" s="114"/>
      <c r="D41" s="88"/>
      <c r="E41" s="93"/>
      <c r="F41" s="90">
        <f t="shared" si="26"/>
        <v>210.57291592196893</v>
      </c>
      <c r="G41" s="90">
        <f t="shared" si="27"/>
        <v>842.29166368787571</v>
      </c>
      <c r="H41" s="91">
        <f t="shared" si="28"/>
        <v>842.29166368787571</v>
      </c>
      <c r="I41" s="93"/>
      <c r="J41" s="111">
        <v>46.528271965210521</v>
      </c>
      <c r="K41" s="93"/>
      <c r="L41" s="92"/>
      <c r="M41" s="92"/>
      <c r="N41" s="109"/>
      <c r="O41" s="93"/>
      <c r="P41" s="93"/>
      <c r="Q41" s="133"/>
      <c r="R41" s="97"/>
      <c r="S41" s="113">
        <v>795.76339172266523</v>
      </c>
      <c r="T41" s="109"/>
      <c r="U41" s="124"/>
      <c r="V41" s="160"/>
      <c r="W41" s="125"/>
      <c r="Y41" s="103">
        <f t="shared" si="3"/>
        <v>0</v>
      </c>
      <c r="Z41" s="103">
        <f t="shared" si="4"/>
        <v>1</v>
      </c>
      <c r="AA41" s="103">
        <f t="shared" si="5"/>
        <v>0</v>
      </c>
      <c r="AB41" s="103">
        <f t="shared" si="6"/>
        <v>0</v>
      </c>
      <c r="AC41" s="103">
        <f t="shared" si="7"/>
        <v>0</v>
      </c>
      <c r="AD41" s="103">
        <f t="shared" si="8"/>
        <v>0</v>
      </c>
      <c r="AE41" s="103">
        <f t="shared" si="9"/>
        <v>0</v>
      </c>
      <c r="AF41" s="103">
        <f t="shared" si="10"/>
        <v>0</v>
      </c>
      <c r="AG41" s="103">
        <f t="shared" si="11"/>
        <v>0</v>
      </c>
      <c r="AH41" s="103">
        <f t="shared" si="12"/>
        <v>0</v>
      </c>
      <c r="AI41" s="103">
        <f t="shared" si="13"/>
        <v>1</v>
      </c>
      <c r="AJ41" s="103">
        <f t="shared" si="14"/>
        <v>0</v>
      </c>
      <c r="AK41" s="104"/>
      <c r="AN41" s="103">
        <f t="shared" si="25"/>
        <v>2</v>
      </c>
      <c r="AO41" s="103">
        <f t="shared" si="29"/>
        <v>0</v>
      </c>
      <c r="AP41" s="103">
        <f t="shared" si="30"/>
        <v>0</v>
      </c>
      <c r="AQ41" s="103">
        <f t="shared" si="31"/>
        <v>0</v>
      </c>
      <c r="AR41" s="103">
        <f t="shared" si="32"/>
        <v>0</v>
      </c>
      <c r="AS41" s="103">
        <f t="shared" si="33"/>
        <v>0</v>
      </c>
      <c r="AT41" s="103">
        <f t="shared" si="34"/>
        <v>0</v>
      </c>
      <c r="AU41" s="103">
        <f t="shared" si="35"/>
        <v>0</v>
      </c>
      <c r="AV41" s="103">
        <f t="shared" si="23"/>
        <v>0</v>
      </c>
      <c r="AW41" s="103">
        <f t="shared" si="24"/>
        <v>0</v>
      </c>
    </row>
    <row r="42" spans="1:49" x14ac:dyDescent="0.25">
      <c r="A42" s="150" t="s">
        <v>86</v>
      </c>
      <c r="B42" s="114">
        <v>41</v>
      </c>
      <c r="C42" s="87"/>
      <c r="D42" s="88"/>
      <c r="E42" s="135"/>
      <c r="F42" s="90">
        <f t="shared" si="26"/>
        <v>199.05627089584266</v>
      </c>
      <c r="G42" s="90">
        <f t="shared" si="27"/>
        <v>796.22508358337063</v>
      </c>
      <c r="H42" s="91">
        <f t="shared" si="28"/>
        <v>796.22508358337063</v>
      </c>
      <c r="I42" s="93"/>
      <c r="J42" s="135"/>
      <c r="K42" s="135"/>
      <c r="L42" s="135"/>
      <c r="M42" s="93"/>
      <c r="N42" s="97"/>
      <c r="O42" s="135"/>
      <c r="P42" s="135"/>
      <c r="Q42" s="119">
        <v>796.22508358337063</v>
      </c>
      <c r="R42" s="97"/>
      <c r="S42" s="137"/>
      <c r="T42" s="122"/>
      <c r="U42" s="138"/>
      <c r="V42" s="109"/>
      <c r="Y42" s="103">
        <f t="shared" si="3"/>
        <v>0</v>
      </c>
      <c r="Z42" s="103">
        <f t="shared" si="4"/>
        <v>0</v>
      </c>
      <c r="AA42" s="103">
        <f t="shared" si="5"/>
        <v>0</v>
      </c>
      <c r="AB42" s="103">
        <f t="shared" si="6"/>
        <v>0</v>
      </c>
      <c r="AC42" s="103">
        <f t="shared" si="7"/>
        <v>0</v>
      </c>
      <c r="AD42" s="103">
        <f t="shared" si="8"/>
        <v>0</v>
      </c>
      <c r="AE42" s="103">
        <f t="shared" si="9"/>
        <v>0</v>
      </c>
      <c r="AF42" s="103">
        <f t="shared" si="10"/>
        <v>0</v>
      </c>
      <c r="AG42" s="103">
        <f t="shared" si="11"/>
        <v>1</v>
      </c>
      <c r="AH42" s="103">
        <f t="shared" si="12"/>
        <v>0</v>
      </c>
      <c r="AI42" s="103">
        <f t="shared" si="13"/>
        <v>0</v>
      </c>
      <c r="AJ42" s="103">
        <f t="shared" si="14"/>
        <v>0</v>
      </c>
      <c r="AK42" s="104"/>
      <c r="AN42" s="103">
        <f>IF(X42&gt;0,1,0)</f>
        <v>0</v>
      </c>
      <c r="AO42" s="103">
        <f t="shared" si="29"/>
        <v>0</v>
      </c>
      <c r="AP42" s="103">
        <f t="shared" si="30"/>
        <v>0</v>
      </c>
      <c r="AQ42" s="103">
        <f t="shared" si="31"/>
        <v>0</v>
      </c>
      <c r="AR42" s="103">
        <f t="shared" si="32"/>
        <v>0</v>
      </c>
      <c r="AS42" s="103">
        <f t="shared" si="33"/>
        <v>0</v>
      </c>
      <c r="AT42" s="103">
        <f t="shared" si="34"/>
        <v>0</v>
      </c>
      <c r="AU42" s="103">
        <f t="shared" si="35"/>
        <v>0</v>
      </c>
      <c r="AV42" s="103">
        <f t="shared" si="23"/>
        <v>0</v>
      </c>
      <c r="AW42" s="103">
        <f t="shared" si="24"/>
        <v>0</v>
      </c>
    </row>
    <row r="43" spans="1:49" x14ac:dyDescent="0.25">
      <c r="A43" s="145" t="s">
        <v>169</v>
      </c>
      <c r="B43" s="114">
        <v>42</v>
      </c>
      <c r="C43" s="114"/>
      <c r="D43" s="88"/>
      <c r="E43" s="135"/>
      <c r="F43" s="90">
        <f t="shared" si="26"/>
        <v>198.47514362694642</v>
      </c>
      <c r="G43" s="90">
        <f t="shared" si="27"/>
        <v>793.90057450778568</v>
      </c>
      <c r="H43" s="91">
        <f t="shared" si="28"/>
        <v>793.90057450778568</v>
      </c>
      <c r="I43" s="93"/>
      <c r="J43" s="135"/>
      <c r="K43" s="135"/>
      <c r="L43" s="135"/>
      <c r="M43" s="107"/>
      <c r="N43" s="97"/>
      <c r="O43" s="138"/>
      <c r="P43" s="135"/>
      <c r="Q43" s="119">
        <v>793.90057450778568</v>
      </c>
      <c r="R43" s="146"/>
      <c r="S43" s="137"/>
      <c r="T43" s="122"/>
      <c r="U43" s="124"/>
      <c r="V43" s="126"/>
      <c r="W43" s="129"/>
      <c r="Y43" s="103">
        <f t="shared" ref="Y43:Y56" si="36">IF(I43&gt;0,1,0)</f>
        <v>0</v>
      </c>
      <c r="Z43" s="103">
        <f t="shared" ref="Z43:Z56" si="37">IF(J43&gt;0,1,0)</f>
        <v>0</v>
      </c>
      <c r="AA43" s="103">
        <f t="shared" ref="AA43:AA56" si="38">IF(K43&gt;0,1,0)</f>
        <v>0</v>
      </c>
      <c r="AB43" s="103">
        <f t="shared" ref="AB43:AB56" si="39">IF(L43&gt;0,1,0)</f>
        <v>0</v>
      </c>
      <c r="AC43" s="103">
        <f t="shared" ref="AC43:AC56" si="40">IF(M43&gt;0,1,0)</f>
        <v>0</v>
      </c>
      <c r="AD43" s="103">
        <f t="shared" ref="AD43:AD56" si="41">IF(N43&gt;0,1,0)</f>
        <v>0</v>
      </c>
      <c r="AE43" s="103">
        <f t="shared" ref="AE43:AE56" si="42">IF(O43&gt;0,1,0)</f>
        <v>0</v>
      </c>
      <c r="AF43" s="103">
        <f t="shared" ref="AF43:AF56" si="43">IF(P43&gt;0,1,0)</f>
        <v>0</v>
      </c>
      <c r="AG43" s="103">
        <f t="shared" ref="AG43:AG56" si="44">IF(Q43&gt;0,1,0)</f>
        <v>1</v>
      </c>
      <c r="AH43" s="103">
        <f>IF(Q43&gt;0,1,0)</f>
        <v>1</v>
      </c>
      <c r="AI43" s="103">
        <f t="shared" ref="AI43:AI52" si="45">IF(S43&gt;0,1,0)</f>
        <v>0</v>
      </c>
      <c r="AJ43" s="103">
        <f t="shared" ref="AJ43:AJ52" si="46">IF(T43&gt;0,1,0)</f>
        <v>0</v>
      </c>
      <c r="AK43" s="104"/>
      <c r="AN43" s="103">
        <f t="shared" ref="AN43:AN56" si="47">SUM(Y43:AL43)</f>
        <v>2</v>
      </c>
      <c r="AO43" s="103">
        <f t="shared" si="29"/>
        <v>0</v>
      </c>
      <c r="AP43" s="103">
        <f t="shared" si="30"/>
        <v>0</v>
      </c>
      <c r="AQ43" s="103">
        <f t="shared" si="31"/>
        <v>0</v>
      </c>
      <c r="AR43" s="103">
        <f t="shared" si="32"/>
        <v>0</v>
      </c>
      <c r="AS43" s="103">
        <f t="shared" si="33"/>
        <v>0</v>
      </c>
      <c r="AT43" s="103">
        <f t="shared" si="34"/>
        <v>0</v>
      </c>
      <c r="AU43" s="103">
        <f t="shared" si="35"/>
        <v>0</v>
      </c>
      <c r="AV43" s="103">
        <f t="shared" si="23"/>
        <v>0</v>
      </c>
      <c r="AW43" s="103">
        <f t="shared" si="24"/>
        <v>0</v>
      </c>
    </row>
    <row r="44" spans="1:49" x14ac:dyDescent="0.25">
      <c r="A44" s="145" t="s">
        <v>199</v>
      </c>
      <c r="B44" s="114">
        <v>43</v>
      </c>
      <c r="C44" s="114"/>
      <c r="D44" s="88"/>
      <c r="E44" s="135"/>
      <c r="F44" s="90">
        <f t="shared" si="26"/>
        <v>196.77391716328415</v>
      </c>
      <c r="G44" s="90">
        <f t="shared" si="27"/>
        <v>787.09566865313661</v>
      </c>
      <c r="H44" s="91">
        <f t="shared" si="28"/>
        <v>787.09566865313661</v>
      </c>
      <c r="I44" s="131"/>
      <c r="J44" s="135"/>
      <c r="K44" s="135"/>
      <c r="L44" s="135"/>
      <c r="M44" s="107"/>
      <c r="N44" s="97"/>
      <c r="O44" s="138"/>
      <c r="P44" s="135"/>
      <c r="Q44" s="133"/>
      <c r="R44" s="97"/>
      <c r="S44" s="113">
        <v>787.09566865313661</v>
      </c>
      <c r="T44" s="122"/>
      <c r="U44" s="138"/>
      <c r="V44" s="138"/>
      <c r="W44" s="129"/>
      <c r="Y44" s="103">
        <f t="shared" si="36"/>
        <v>0</v>
      </c>
      <c r="Z44" s="103">
        <f t="shared" si="37"/>
        <v>0</v>
      </c>
      <c r="AA44" s="103">
        <f t="shared" si="38"/>
        <v>0</v>
      </c>
      <c r="AB44" s="103">
        <f t="shared" si="39"/>
        <v>0</v>
      </c>
      <c r="AC44" s="103">
        <f t="shared" si="40"/>
        <v>0</v>
      </c>
      <c r="AD44" s="103">
        <f t="shared" si="41"/>
        <v>0</v>
      </c>
      <c r="AE44" s="103">
        <f t="shared" si="42"/>
        <v>0</v>
      </c>
      <c r="AF44" s="103">
        <f t="shared" si="43"/>
        <v>0</v>
      </c>
      <c r="AG44" s="103">
        <f t="shared" si="44"/>
        <v>0</v>
      </c>
      <c r="AH44" s="103">
        <f t="shared" ref="AH44:AH56" si="48">IF(R44&gt;0,1,0)</f>
        <v>0</v>
      </c>
      <c r="AI44" s="103">
        <f t="shared" si="45"/>
        <v>1</v>
      </c>
      <c r="AJ44" s="103">
        <f t="shared" si="46"/>
        <v>0</v>
      </c>
      <c r="AK44" s="104"/>
      <c r="AN44" s="103">
        <f t="shared" si="47"/>
        <v>1</v>
      </c>
      <c r="AO44" s="103">
        <f t="shared" si="29"/>
        <v>0</v>
      </c>
      <c r="AP44" s="103">
        <f t="shared" si="30"/>
        <v>0</v>
      </c>
      <c r="AQ44" s="103">
        <f t="shared" si="31"/>
        <v>0</v>
      </c>
      <c r="AR44" s="103">
        <f t="shared" si="32"/>
        <v>0</v>
      </c>
      <c r="AS44" s="103">
        <f t="shared" si="33"/>
        <v>0</v>
      </c>
      <c r="AT44" s="103">
        <f t="shared" si="34"/>
        <v>0</v>
      </c>
      <c r="AU44" s="103">
        <f t="shared" si="35"/>
        <v>0</v>
      </c>
      <c r="AV44" s="103">
        <f t="shared" si="23"/>
        <v>0</v>
      </c>
      <c r="AW44" s="103">
        <f t="shared" si="24"/>
        <v>0</v>
      </c>
    </row>
    <row r="45" spans="1:49" x14ac:dyDescent="0.25">
      <c r="A45" s="145" t="s">
        <v>129</v>
      </c>
      <c r="B45" s="114">
        <v>44</v>
      </c>
      <c r="C45" s="114"/>
      <c r="D45" s="88"/>
      <c r="E45" s="135"/>
      <c r="F45" s="90">
        <f t="shared" si="26"/>
        <v>196.5</v>
      </c>
      <c r="G45" s="90">
        <f t="shared" si="27"/>
        <v>786</v>
      </c>
      <c r="H45" s="91">
        <f t="shared" si="28"/>
        <v>786</v>
      </c>
      <c r="I45" s="93"/>
      <c r="J45" s="135"/>
      <c r="K45" s="135"/>
      <c r="L45" s="135"/>
      <c r="M45" s="107"/>
      <c r="N45" s="93"/>
      <c r="O45" s="107">
        <v>786</v>
      </c>
      <c r="P45" s="135"/>
      <c r="Q45" s="133"/>
      <c r="R45" s="97"/>
      <c r="S45" s="137"/>
      <c r="T45" s="122"/>
      <c r="U45" s="138"/>
      <c r="V45" s="138"/>
      <c r="W45" s="129"/>
      <c r="Y45" s="103">
        <f t="shared" si="36"/>
        <v>0</v>
      </c>
      <c r="Z45" s="103">
        <f t="shared" si="37"/>
        <v>0</v>
      </c>
      <c r="AA45" s="103">
        <f t="shared" si="38"/>
        <v>0</v>
      </c>
      <c r="AB45" s="103">
        <f t="shared" si="39"/>
        <v>0</v>
      </c>
      <c r="AC45" s="103">
        <f t="shared" si="40"/>
        <v>0</v>
      </c>
      <c r="AD45" s="103">
        <f t="shared" si="41"/>
        <v>0</v>
      </c>
      <c r="AE45" s="103">
        <f t="shared" si="42"/>
        <v>1</v>
      </c>
      <c r="AF45" s="103">
        <f t="shared" si="43"/>
        <v>0</v>
      </c>
      <c r="AG45" s="103">
        <f t="shared" si="44"/>
        <v>0</v>
      </c>
      <c r="AH45" s="103">
        <f t="shared" si="48"/>
        <v>0</v>
      </c>
      <c r="AI45" s="103">
        <f t="shared" si="45"/>
        <v>0</v>
      </c>
      <c r="AJ45" s="103">
        <f t="shared" si="46"/>
        <v>0</v>
      </c>
      <c r="AK45" s="104"/>
      <c r="AN45" s="103">
        <f t="shared" si="47"/>
        <v>1</v>
      </c>
      <c r="AO45" s="103">
        <f t="shared" si="29"/>
        <v>0</v>
      </c>
      <c r="AP45" s="103">
        <f t="shared" si="30"/>
        <v>0</v>
      </c>
      <c r="AQ45" s="103">
        <f t="shared" si="31"/>
        <v>0</v>
      </c>
      <c r="AR45" s="103">
        <f t="shared" si="32"/>
        <v>0</v>
      </c>
      <c r="AS45" s="103">
        <f t="shared" si="33"/>
        <v>0</v>
      </c>
      <c r="AT45" s="103">
        <f t="shared" si="34"/>
        <v>0</v>
      </c>
      <c r="AU45" s="103">
        <f t="shared" si="35"/>
        <v>0</v>
      </c>
      <c r="AV45" s="103">
        <f t="shared" si="23"/>
        <v>0</v>
      </c>
      <c r="AW45" s="103">
        <f t="shared" si="24"/>
        <v>0</v>
      </c>
    </row>
    <row r="46" spans="1:49" x14ac:dyDescent="0.25">
      <c r="A46" s="141" t="s">
        <v>89</v>
      </c>
      <c r="B46" s="114">
        <v>45</v>
      </c>
      <c r="C46" s="87"/>
      <c r="D46" s="88"/>
      <c r="E46" s="135"/>
      <c r="F46" s="90">
        <f t="shared" si="26"/>
        <v>168.95482861885833</v>
      </c>
      <c r="G46" s="90">
        <f t="shared" si="27"/>
        <v>675.81931447543332</v>
      </c>
      <c r="H46" s="91">
        <f t="shared" si="28"/>
        <v>675.81931447543332</v>
      </c>
      <c r="I46" s="111">
        <v>421.81931447543332</v>
      </c>
      <c r="J46" s="135"/>
      <c r="K46" s="135"/>
      <c r="L46" s="135"/>
      <c r="M46" s="93"/>
      <c r="N46" s="93"/>
      <c r="O46" s="107">
        <v>254</v>
      </c>
      <c r="P46" s="135"/>
      <c r="Q46" s="93"/>
      <c r="R46" s="97"/>
      <c r="S46" s="137"/>
      <c r="T46" s="97"/>
      <c r="U46" s="138"/>
      <c r="V46" s="138"/>
      <c r="Y46" s="103">
        <f t="shared" si="36"/>
        <v>1</v>
      </c>
      <c r="Z46" s="103">
        <f t="shared" si="37"/>
        <v>0</v>
      </c>
      <c r="AA46" s="103">
        <f t="shared" si="38"/>
        <v>0</v>
      </c>
      <c r="AB46" s="103">
        <f t="shared" si="39"/>
        <v>0</v>
      </c>
      <c r="AC46" s="103">
        <f t="shared" si="40"/>
        <v>0</v>
      </c>
      <c r="AD46" s="103">
        <f t="shared" si="41"/>
        <v>0</v>
      </c>
      <c r="AE46" s="103">
        <f t="shared" si="42"/>
        <v>1</v>
      </c>
      <c r="AF46" s="103">
        <f t="shared" si="43"/>
        <v>0</v>
      </c>
      <c r="AG46" s="103">
        <f t="shared" si="44"/>
        <v>0</v>
      </c>
      <c r="AH46" s="103">
        <f t="shared" si="48"/>
        <v>0</v>
      </c>
      <c r="AI46" s="103">
        <f t="shared" si="45"/>
        <v>0</v>
      </c>
      <c r="AJ46" s="103">
        <f t="shared" si="46"/>
        <v>0</v>
      </c>
      <c r="AK46" s="104"/>
      <c r="AN46" s="103">
        <f t="shared" si="47"/>
        <v>2</v>
      </c>
      <c r="AO46" s="103">
        <f t="shared" si="29"/>
        <v>0</v>
      </c>
      <c r="AP46" s="103">
        <f t="shared" si="30"/>
        <v>0</v>
      </c>
      <c r="AQ46" s="103">
        <f t="shared" si="31"/>
        <v>0</v>
      </c>
      <c r="AR46" s="103">
        <f t="shared" si="32"/>
        <v>0</v>
      </c>
      <c r="AS46" s="103">
        <f t="shared" si="33"/>
        <v>0</v>
      </c>
      <c r="AT46" s="103">
        <f t="shared" si="34"/>
        <v>0</v>
      </c>
      <c r="AU46" s="103">
        <f t="shared" si="35"/>
        <v>0</v>
      </c>
      <c r="AV46" s="103">
        <f>IF(AF46&gt;0,1,0)</f>
        <v>0</v>
      </c>
      <c r="AW46" s="103">
        <f>IF(AG46&gt;0,1,0)</f>
        <v>0</v>
      </c>
    </row>
    <row r="47" spans="1:49" x14ac:dyDescent="0.25">
      <c r="A47" s="145" t="s">
        <v>130</v>
      </c>
      <c r="B47" s="114">
        <v>46</v>
      </c>
      <c r="C47" s="114"/>
      <c r="D47" s="88"/>
      <c r="E47" s="135"/>
      <c r="F47" s="90">
        <f t="shared" si="26"/>
        <v>167</v>
      </c>
      <c r="G47" s="90">
        <f t="shared" si="27"/>
        <v>668</v>
      </c>
      <c r="H47" s="91">
        <f t="shared" si="28"/>
        <v>668</v>
      </c>
      <c r="I47" s="93"/>
      <c r="J47" s="135"/>
      <c r="K47" s="135"/>
      <c r="L47" s="135"/>
      <c r="M47" s="107"/>
      <c r="N47" s="97"/>
      <c r="O47" s="107">
        <v>668</v>
      </c>
      <c r="P47" s="135"/>
      <c r="Q47" s="133"/>
      <c r="R47" s="97"/>
      <c r="S47" s="137"/>
      <c r="T47" s="122"/>
      <c r="U47" s="138"/>
      <c r="V47" s="138"/>
      <c r="W47" s="129"/>
      <c r="Y47" s="103">
        <f t="shared" si="36"/>
        <v>0</v>
      </c>
      <c r="Z47" s="103">
        <f t="shared" si="37"/>
        <v>0</v>
      </c>
      <c r="AA47" s="103">
        <f t="shared" si="38"/>
        <v>0</v>
      </c>
      <c r="AB47" s="103">
        <f t="shared" si="39"/>
        <v>0</v>
      </c>
      <c r="AC47" s="103">
        <f t="shared" si="40"/>
        <v>0</v>
      </c>
      <c r="AD47" s="103">
        <f t="shared" si="41"/>
        <v>0</v>
      </c>
      <c r="AE47" s="103">
        <f t="shared" si="42"/>
        <v>1</v>
      </c>
      <c r="AF47" s="103">
        <f t="shared" si="43"/>
        <v>0</v>
      </c>
      <c r="AG47" s="103">
        <f t="shared" si="44"/>
        <v>0</v>
      </c>
      <c r="AH47" s="103">
        <f t="shared" si="48"/>
        <v>0</v>
      </c>
      <c r="AI47" s="103">
        <f t="shared" si="45"/>
        <v>0</v>
      </c>
      <c r="AJ47" s="103">
        <f t="shared" si="46"/>
        <v>0</v>
      </c>
      <c r="AK47" s="104"/>
      <c r="AN47" s="103">
        <f t="shared" si="47"/>
        <v>1</v>
      </c>
      <c r="AO47" s="103">
        <f t="shared" si="29"/>
        <v>0</v>
      </c>
      <c r="AP47" s="103">
        <f t="shared" si="30"/>
        <v>0</v>
      </c>
      <c r="AQ47" s="103">
        <f t="shared" si="31"/>
        <v>0</v>
      </c>
      <c r="AR47" s="103">
        <f t="shared" si="32"/>
        <v>0</v>
      </c>
      <c r="AS47" s="103">
        <f t="shared" si="33"/>
        <v>0</v>
      </c>
      <c r="AT47" s="103">
        <f t="shared" si="34"/>
        <v>0</v>
      </c>
      <c r="AU47" s="103">
        <f t="shared" si="35"/>
        <v>0</v>
      </c>
      <c r="AV47" s="103">
        <f>IF($AN47&gt;11,SMALL($J47:$V47,8),0)</f>
        <v>0</v>
      </c>
      <c r="AW47" s="103">
        <f>IF($AN47&gt;12,SMALL($J47:$V47,9),0)</f>
        <v>0</v>
      </c>
    </row>
    <row r="48" spans="1:49" x14ac:dyDescent="0.25">
      <c r="A48" s="145" t="s">
        <v>84</v>
      </c>
      <c r="B48" s="114">
        <v>47</v>
      </c>
      <c r="C48" s="114"/>
      <c r="D48" s="88"/>
      <c r="E48" s="151"/>
      <c r="F48" s="90">
        <f t="shared" si="26"/>
        <v>164.5</v>
      </c>
      <c r="G48" s="90">
        <f t="shared" si="27"/>
        <v>658</v>
      </c>
      <c r="H48" s="91">
        <f t="shared" si="28"/>
        <v>658</v>
      </c>
      <c r="I48" s="93"/>
      <c r="J48" s="135"/>
      <c r="K48" s="151"/>
      <c r="L48" s="135"/>
      <c r="M48" s="107">
        <v>658</v>
      </c>
      <c r="N48" s="93"/>
      <c r="O48" s="135"/>
      <c r="P48" s="135"/>
      <c r="Q48" s="93"/>
      <c r="R48" s="97"/>
      <c r="S48" s="137"/>
      <c r="T48" s="122"/>
      <c r="U48" s="138"/>
      <c r="V48" s="138"/>
      <c r="W48" s="129"/>
      <c r="Y48" s="103">
        <f t="shared" si="36"/>
        <v>0</v>
      </c>
      <c r="Z48" s="103">
        <f t="shared" si="37"/>
        <v>0</v>
      </c>
      <c r="AA48" s="103">
        <f t="shared" si="38"/>
        <v>0</v>
      </c>
      <c r="AB48" s="103">
        <f t="shared" si="39"/>
        <v>0</v>
      </c>
      <c r="AC48" s="103">
        <f t="shared" si="40"/>
        <v>1</v>
      </c>
      <c r="AD48" s="103">
        <f t="shared" si="41"/>
        <v>0</v>
      </c>
      <c r="AE48" s="103">
        <f t="shared" si="42"/>
        <v>0</v>
      </c>
      <c r="AF48" s="103">
        <f t="shared" si="43"/>
        <v>0</v>
      </c>
      <c r="AG48" s="103">
        <f t="shared" si="44"/>
        <v>0</v>
      </c>
      <c r="AH48" s="103">
        <f t="shared" si="48"/>
        <v>0</v>
      </c>
      <c r="AI48" s="103">
        <f t="shared" si="45"/>
        <v>0</v>
      </c>
      <c r="AJ48" s="103">
        <f t="shared" si="46"/>
        <v>0</v>
      </c>
      <c r="AK48" s="104"/>
      <c r="AN48" s="103">
        <f t="shared" si="47"/>
        <v>1</v>
      </c>
      <c r="AO48" s="103">
        <f t="shared" si="29"/>
        <v>0</v>
      </c>
      <c r="AP48" s="103">
        <f t="shared" si="30"/>
        <v>0</v>
      </c>
      <c r="AQ48" s="103">
        <f t="shared" si="31"/>
        <v>0</v>
      </c>
      <c r="AR48" s="103">
        <f t="shared" si="32"/>
        <v>0</v>
      </c>
      <c r="AS48" s="103">
        <f t="shared" si="33"/>
        <v>0</v>
      </c>
      <c r="AT48" s="103">
        <f t="shared" si="34"/>
        <v>0</v>
      </c>
      <c r="AU48" s="103">
        <f t="shared" si="35"/>
        <v>0</v>
      </c>
      <c r="AV48" s="103">
        <f>IF($AN48&gt;11,SMALL($J48:$V48,8),0)</f>
        <v>0</v>
      </c>
      <c r="AW48" s="103">
        <f>IF($AN48&gt;12,SMALL($J48:$V48,9),0)</f>
        <v>0</v>
      </c>
    </row>
    <row r="49" spans="1:49" x14ac:dyDescent="0.25">
      <c r="A49" s="144" t="s">
        <v>44</v>
      </c>
      <c r="B49" s="114">
        <v>48</v>
      </c>
      <c r="C49" s="87"/>
      <c r="D49" s="88"/>
      <c r="E49" s="93"/>
      <c r="F49" s="90">
        <f t="shared" si="26"/>
        <v>152.27954036335484</v>
      </c>
      <c r="G49" s="90">
        <f t="shared" si="27"/>
        <v>609.11816145341936</v>
      </c>
      <c r="H49" s="91">
        <f t="shared" si="28"/>
        <v>609.11816145341936</v>
      </c>
      <c r="I49" s="111">
        <v>609.11816145341936</v>
      </c>
      <c r="J49" s="93"/>
      <c r="K49" s="93"/>
      <c r="L49" s="93"/>
      <c r="M49" s="93"/>
      <c r="N49" s="130"/>
      <c r="O49" s="93"/>
      <c r="P49" s="92"/>
      <c r="Q49" s="93"/>
      <c r="R49" s="97"/>
      <c r="S49" s="137"/>
      <c r="T49" s="97"/>
      <c r="U49" s="97"/>
      <c r="V49" s="97"/>
      <c r="W49" s="129"/>
      <c r="Y49" s="103">
        <f t="shared" si="36"/>
        <v>1</v>
      </c>
      <c r="Z49" s="103">
        <f t="shared" si="37"/>
        <v>0</v>
      </c>
      <c r="AA49" s="103">
        <f t="shared" si="38"/>
        <v>0</v>
      </c>
      <c r="AB49" s="103">
        <f t="shared" si="39"/>
        <v>0</v>
      </c>
      <c r="AC49" s="103">
        <f t="shared" si="40"/>
        <v>0</v>
      </c>
      <c r="AD49" s="103">
        <f t="shared" si="41"/>
        <v>0</v>
      </c>
      <c r="AE49" s="103">
        <f t="shared" si="42"/>
        <v>0</v>
      </c>
      <c r="AF49" s="103">
        <f t="shared" si="43"/>
        <v>0</v>
      </c>
      <c r="AG49" s="103">
        <f t="shared" si="44"/>
        <v>0</v>
      </c>
      <c r="AH49" s="103">
        <f t="shared" si="48"/>
        <v>0</v>
      </c>
      <c r="AI49" s="103">
        <f t="shared" si="45"/>
        <v>0</v>
      </c>
      <c r="AJ49" s="103">
        <f t="shared" si="46"/>
        <v>0</v>
      </c>
      <c r="AK49" s="104"/>
      <c r="AN49" s="103">
        <f t="shared" si="47"/>
        <v>1</v>
      </c>
      <c r="AO49" s="103">
        <f t="shared" si="29"/>
        <v>0</v>
      </c>
      <c r="AP49" s="103">
        <f t="shared" si="30"/>
        <v>0</v>
      </c>
      <c r="AQ49" s="103">
        <f t="shared" si="31"/>
        <v>0</v>
      </c>
      <c r="AR49" s="103">
        <f t="shared" si="32"/>
        <v>0</v>
      </c>
      <c r="AS49" s="103">
        <f t="shared" si="33"/>
        <v>0</v>
      </c>
      <c r="AT49" s="103">
        <f t="shared" si="34"/>
        <v>0</v>
      </c>
      <c r="AU49" s="103">
        <f t="shared" si="35"/>
        <v>0</v>
      </c>
      <c r="AV49" s="103">
        <f>IF($AN49&gt;11,SMALL($J49:$V49,8),0)</f>
        <v>0</v>
      </c>
      <c r="AW49" s="103">
        <f>IF($AN49&gt;12,SMALL($J49:$V49,9),0)</f>
        <v>0</v>
      </c>
    </row>
    <row r="50" spans="1:49" x14ac:dyDescent="0.25">
      <c r="A50" s="141" t="s">
        <v>83</v>
      </c>
      <c r="B50" s="114">
        <v>50</v>
      </c>
      <c r="C50" s="87"/>
      <c r="D50" s="88"/>
      <c r="E50" s="135"/>
      <c r="F50" s="90">
        <f t="shared" si="26"/>
        <v>50</v>
      </c>
      <c r="G50" s="90">
        <f t="shared" si="27"/>
        <v>200</v>
      </c>
      <c r="H50" s="91">
        <f t="shared" si="28"/>
        <v>200</v>
      </c>
      <c r="I50" s="93"/>
      <c r="J50" s="135"/>
      <c r="K50" s="135"/>
      <c r="L50" s="135"/>
      <c r="M50" s="93"/>
      <c r="N50" s="93"/>
      <c r="O50" s="107">
        <v>200</v>
      </c>
      <c r="P50" s="135"/>
      <c r="Q50" s="93"/>
      <c r="R50" s="97"/>
      <c r="S50" s="137"/>
      <c r="T50" s="97"/>
      <c r="U50" s="138"/>
      <c r="V50" s="138"/>
      <c r="Y50" s="103">
        <f t="shared" si="36"/>
        <v>0</v>
      </c>
      <c r="Z50" s="103">
        <f t="shared" si="37"/>
        <v>0</v>
      </c>
      <c r="AA50" s="103">
        <f t="shared" si="38"/>
        <v>0</v>
      </c>
      <c r="AB50" s="103">
        <f t="shared" si="39"/>
        <v>0</v>
      </c>
      <c r="AC50" s="103">
        <f t="shared" si="40"/>
        <v>0</v>
      </c>
      <c r="AD50" s="103">
        <f t="shared" si="41"/>
        <v>0</v>
      </c>
      <c r="AE50" s="103">
        <f t="shared" si="42"/>
        <v>1</v>
      </c>
      <c r="AF50" s="103">
        <f t="shared" si="43"/>
        <v>0</v>
      </c>
      <c r="AG50" s="103">
        <f t="shared" si="44"/>
        <v>0</v>
      </c>
      <c r="AH50" s="103">
        <f t="shared" si="48"/>
        <v>0</v>
      </c>
      <c r="AI50" s="103">
        <f t="shared" si="45"/>
        <v>0</v>
      </c>
      <c r="AJ50" s="103">
        <f t="shared" si="46"/>
        <v>0</v>
      </c>
      <c r="AK50" s="104"/>
      <c r="AN50" s="103">
        <f t="shared" si="47"/>
        <v>1</v>
      </c>
      <c r="AO50" s="103">
        <f t="shared" si="29"/>
        <v>0</v>
      </c>
      <c r="AP50" s="103">
        <f t="shared" si="30"/>
        <v>0</v>
      </c>
      <c r="AQ50" s="103">
        <f t="shared" si="31"/>
        <v>0</v>
      </c>
      <c r="AR50" s="103">
        <f t="shared" si="32"/>
        <v>0</v>
      </c>
      <c r="AS50" s="103">
        <f t="shared" si="33"/>
        <v>0</v>
      </c>
      <c r="AT50" s="103">
        <f t="shared" si="34"/>
        <v>0</v>
      </c>
      <c r="AU50" s="103">
        <f t="shared" si="35"/>
        <v>0</v>
      </c>
      <c r="AV50" s="103">
        <f>IF(AF50&gt;0,1,0)</f>
        <v>0</v>
      </c>
      <c r="AW50" s="103">
        <f>IF(AG50&gt;0,1,0)</f>
        <v>0</v>
      </c>
    </row>
    <row r="51" spans="1:49" x14ac:dyDescent="0.25">
      <c r="A51" s="132" t="s">
        <v>52</v>
      </c>
      <c r="B51" s="114">
        <v>51</v>
      </c>
      <c r="C51" s="114"/>
      <c r="D51" s="88"/>
      <c r="E51" s="89"/>
      <c r="F51" s="90">
        <f t="shared" si="26"/>
        <v>0</v>
      </c>
      <c r="G51" s="90">
        <f t="shared" si="27"/>
        <v>0</v>
      </c>
      <c r="H51" s="91">
        <f t="shared" si="28"/>
        <v>0</v>
      </c>
      <c r="I51" s="92"/>
      <c r="J51" s="92"/>
      <c r="K51" s="89"/>
      <c r="L51" s="92"/>
      <c r="M51" s="92"/>
      <c r="N51" s="92"/>
      <c r="O51" s="93"/>
      <c r="P51" s="93"/>
      <c r="Q51" s="133"/>
      <c r="R51" s="97"/>
      <c r="S51" s="137"/>
      <c r="T51" s="109"/>
      <c r="U51" s="124"/>
      <c r="V51" s="160"/>
      <c r="Y51" s="103">
        <f t="shared" si="36"/>
        <v>0</v>
      </c>
      <c r="Z51" s="103">
        <f t="shared" si="37"/>
        <v>0</v>
      </c>
      <c r="AA51" s="103">
        <f t="shared" si="38"/>
        <v>0</v>
      </c>
      <c r="AB51" s="103">
        <f t="shared" si="39"/>
        <v>0</v>
      </c>
      <c r="AC51" s="103">
        <f t="shared" si="40"/>
        <v>0</v>
      </c>
      <c r="AD51" s="103">
        <f t="shared" si="41"/>
        <v>0</v>
      </c>
      <c r="AE51" s="103">
        <f t="shared" si="42"/>
        <v>0</v>
      </c>
      <c r="AF51" s="103">
        <f t="shared" si="43"/>
        <v>0</v>
      </c>
      <c r="AG51" s="103">
        <f t="shared" si="44"/>
        <v>0</v>
      </c>
      <c r="AH51" s="103">
        <f t="shared" si="48"/>
        <v>0</v>
      </c>
      <c r="AI51" s="103">
        <f t="shared" si="45"/>
        <v>0</v>
      </c>
      <c r="AJ51" s="103">
        <f t="shared" si="46"/>
        <v>0</v>
      </c>
      <c r="AK51" s="104"/>
      <c r="AN51" s="103">
        <f t="shared" si="47"/>
        <v>0</v>
      </c>
      <c r="AO51" s="103">
        <f t="shared" si="29"/>
        <v>0</v>
      </c>
      <c r="AP51" s="103">
        <f t="shared" si="30"/>
        <v>0</v>
      </c>
      <c r="AQ51" s="103">
        <f t="shared" si="31"/>
        <v>0</v>
      </c>
      <c r="AR51" s="103">
        <f t="shared" si="32"/>
        <v>0</v>
      </c>
      <c r="AS51" s="103">
        <f t="shared" si="33"/>
        <v>0</v>
      </c>
      <c r="AT51" s="103">
        <f t="shared" si="34"/>
        <v>0</v>
      </c>
      <c r="AU51" s="103">
        <f t="shared" si="35"/>
        <v>0</v>
      </c>
      <c r="AV51" s="103">
        <f t="shared" ref="AV51:AV56" si="49">IF($AN51&gt;11,SMALL($J51:$V51,8),0)</f>
        <v>0</v>
      </c>
      <c r="AW51" s="103">
        <f t="shared" ref="AW51:AW56" si="50">IF($AN51&gt;12,SMALL($J51:$V51,9),0)</f>
        <v>0</v>
      </c>
    </row>
    <row r="52" spans="1:49" x14ac:dyDescent="0.25">
      <c r="A52" s="134" t="s">
        <v>94</v>
      </c>
      <c r="B52" s="114">
        <v>52</v>
      </c>
      <c r="C52" s="114"/>
      <c r="D52" s="88"/>
      <c r="E52" s="89"/>
      <c r="F52" s="90">
        <f t="shared" si="26"/>
        <v>0</v>
      </c>
      <c r="G52" s="90">
        <f t="shared" si="27"/>
        <v>0</v>
      </c>
      <c r="H52" s="91">
        <f t="shared" si="28"/>
        <v>0</v>
      </c>
      <c r="I52" s="93"/>
      <c r="J52" s="135"/>
      <c r="K52" s="89"/>
      <c r="L52" s="135"/>
      <c r="M52" s="93"/>
      <c r="N52" s="97"/>
      <c r="O52" s="135"/>
      <c r="P52" s="135"/>
      <c r="Q52" s="133"/>
      <c r="R52" s="97"/>
      <c r="S52" s="137"/>
      <c r="T52" s="122"/>
      <c r="U52" s="138"/>
      <c r="V52" s="138"/>
      <c r="W52" s="129"/>
      <c r="Y52" s="103">
        <f t="shared" si="36"/>
        <v>0</v>
      </c>
      <c r="Z52" s="103">
        <f t="shared" si="37"/>
        <v>0</v>
      </c>
      <c r="AA52" s="103">
        <f t="shared" si="38"/>
        <v>0</v>
      </c>
      <c r="AB52" s="103">
        <f t="shared" si="39"/>
        <v>0</v>
      </c>
      <c r="AC52" s="103">
        <f t="shared" si="40"/>
        <v>0</v>
      </c>
      <c r="AD52" s="103">
        <f t="shared" si="41"/>
        <v>0</v>
      </c>
      <c r="AE52" s="103">
        <f t="shared" si="42"/>
        <v>0</v>
      </c>
      <c r="AF52" s="103">
        <f t="shared" si="43"/>
        <v>0</v>
      </c>
      <c r="AG52" s="103">
        <f t="shared" si="44"/>
        <v>0</v>
      </c>
      <c r="AH52" s="103">
        <f t="shared" si="48"/>
        <v>0</v>
      </c>
      <c r="AI52" s="103">
        <f t="shared" si="45"/>
        <v>0</v>
      </c>
      <c r="AJ52" s="103">
        <f t="shared" si="46"/>
        <v>0</v>
      </c>
      <c r="AK52" s="104"/>
      <c r="AN52" s="103">
        <f t="shared" si="47"/>
        <v>0</v>
      </c>
      <c r="AO52" s="103">
        <f t="shared" si="29"/>
        <v>0</v>
      </c>
      <c r="AP52" s="103">
        <f t="shared" si="30"/>
        <v>0</v>
      </c>
      <c r="AQ52" s="103">
        <f t="shared" si="31"/>
        <v>0</v>
      </c>
      <c r="AR52" s="103">
        <f t="shared" si="32"/>
        <v>0</v>
      </c>
      <c r="AS52" s="103">
        <f t="shared" si="33"/>
        <v>0</v>
      </c>
      <c r="AT52" s="103">
        <f t="shared" si="34"/>
        <v>0</v>
      </c>
      <c r="AU52" s="103">
        <f t="shared" si="35"/>
        <v>0</v>
      </c>
      <c r="AV52" s="103">
        <f t="shared" si="49"/>
        <v>0</v>
      </c>
      <c r="AW52" s="103">
        <f t="shared" si="50"/>
        <v>0</v>
      </c>
    </row>
    <row r="53" spans="1:49" ht="13.5" x14ac:dyDescent="0.3">
      <c r="A53" s="143" t="s">
        <v>40</v>
      </c>
      <c r="B53" s="114">
        <v>49</v>
      </c>
      <c r="C53" s="87"/>
      <c r="D53" s="88"/>
      <c r="E53" s="93"/>
      <c r="F53" s="90">
        <f t="shared" si="26"/>
        <v>0</v>
      </c>
      <c r="G53" s="90">
        <f t="shared" si="27"/>
        <v>0</v>
      </c>
      <c r="H53" s="91">
        <f t="shared" si="28"/>
        <v>0</v>
      </c>
      <c r="I53" s="93"/>
      <c r="J53" s="93"/>
      <c r="K53" s="93"/>
      <c r="L53" s="93"/>
      <c r="M53" s="93"/>
      <c r="N53" s="97"/>
      <c r="O53" s="97"/>
      <c r="P53" s="92"/>
      <c r="Q53" s="111"/>
      <c r="R53" s="97"/>
      <c r="S53" s="137"/>
      <c r="T53" s="146"/>
      <c r="U53" s="97"/>
      <c r="V53" s="109"/>
      <c r="W53" s="129"/>
      <c r="Y53" s="103">
        <f t="shared" si="36"/>
        <v>0</v>
      </c>
      <c r="Z53" s="103">
        <f t="shared" si="37"/>
        <v>0</v>
      </c>
      <c r="AA53" s="103">
        <f t="shared" si="38"/>
        <v>0</v>
      </c>
      <c r="AB53" s="103">
        <f t="shared" si="39"/>
        <v>0</v>
      </c>
      <c r="AC53" s="103">
        <f t="shared" si="40"/>
        <v>0</v>
      </c>
      <c r="AD53" s="103">
        <f t="shared" si="41"/>
        <v>0</v>
      </c>
      <c r="AE53" s="103">
        <f t="shared" si="42"/>
        <v>0</v>
      </c>
      <c r="AF53" s="103">
        <f t="shared" si="43"/>
        <v>0</v>
      </c>
      <c r="AG53" s="103">
        <f t="shared" si="44"/>
        <v>0</v>
      </c>
      <c r="AH53" s="103">
        <f t="shared" si="48"/>
        <v>0</v>
      </c>
      <c r="AI53" s="103">
        <f>IF(S53&gt;0,1,0)</f>
        <v>0</v>
      </c>
      <c r="AJ53" s="103">
        <f>IF(T52&gt;0,1,0)</f>
        <v>0</v>
      </c>
      <c r="AK53" s="104"/>
      <c r="AN53" s="103">
        <f t="shared" si="47"/>
        <v>0</v>
      </c>
      <c r="AO53" s="103">
        <f t="shared" si="29"/>
        <v>0</v>
      </c>
      <c r="AP53" s="103">
        <f t="shared" si="30"/>
        <v>0</v>
      </c>
      <c r="AQ53" s="103">
        <f t="shared" si="31"/>
        <v>0</v>
      </c>
      <c r="AR53" s="103">
        <f t="shared" si="32"/>
        <v>0</v>
      </c>
      <c r="AS53" s="103">
        <f t="shared" si="33"/>
        <v>0</v>
      </c>
      <c r="AT53" s="103">
        <f t="shared" si="34"/>
        <v>0</v>
      </c>
      <c r="AU53" s="103">
        <f t="shared" si="35"/>
        <v>0</v>
      </c>
      <c r="AV53" s="103">
        <f t="shared" si="49"/>
        <v>0</v>
      </c>
      <c r="AW53" s="103">
        <f t="shared" si="50"/>
        <v>0</v>
      </c>
    </row>
    <row r="54" spans="1:49" ht="14.5" x14ac:dyDescent="0.35">
      <c r="A54" s="132" t="s">
        <v>31</v>
      </c>
      <c r="B54" s="114">
        <v>53</v>
      </c>
      <c r="C54" s="87"/>
      <c r="D54" s="88"/>
      <c r="E54" s="93" t="s">
        <v>95</v>
      </c>
      <c r="F54" s="90">
        <f t="shared" si="26"/>
        <v>0</v>
      </c>
      <c r="G54" s="90">
        <f t="shared" si="27"/>
        <v>0</v>
      </c>
      <c r="H54" s="91">
        <f t="shared" si="28"/>
        <v>0</v>
      </c>
      <c r="I54" s="92"/>
      <c r="J54" s="92"/>
      <c r="K54" s="93"/>
      <c r="L54" s="93"/>
      <c r="M54" s="93"/>
      <c r="N54" s="152"/>
      <c r="O54" s="93"/>
      <c r="P54" s="92"/>
      <c r="Q54" s="111"/>
      <c r="R54" s="97"/>
      <c r="S54" s="98"/>
      <c r="T54" s="97"/>
      <c r="U54" s="140"/>
      <c r="V54" s="109"/>
      <c r="X54" s="102"/>
      <c r="Y54" s="103">
        <f t="shared" si="36"/>
        <v>0</v>
      </c>
      <c r="Z54" s="103">
        <f t="shared" si="37"/>
        <v>0</v>
      </c>
      <c r="AA54" s="103">
        <f t="shared" si="38"/>
        <v>0</v>
      </c>
      <c r="AB54" s="103">
        <f t="shared" si="39"/>
        <v>0</v>
      </c>
      <c r="AC54" s="103">
        <f t="shared" si="40"/>
        <v>0</v>
      </c>
      <c r="AD54" s="103">
        <f t="shared" si="41"/>
        <v>0</v>
      </c>
      <c r="AE54" s="103">
        <f t="shared" si="42"/>
        <v>0</v>
      </c>
      <c r="AF54" s="103">
        <f t="shared" si="43"/>
        <v>0</v>
      </c>
      <c r="AG54" s="103">
        <f t="shared" si="44"/>
        <v>0</v>
      </c>
      <c r="AH54" s="103">
        <f t="shared" si="48"/>
        <v>0</v>
      </c>
      <c r="AI54" s="103">
        <f>IF(S54&gt;0,1,0)</f>
        <v>0</v>
      </c>
      <c r="AJ54" s="103">
        <f>IF(T54&gt;0,1,0)</f>
        <v>0</v>
      </c>
      <c r="AK54" s="104"/>
      <c r="AN54" s="103">
        <f t="shared" si="47"/>
        <v>0</v>
      </c>
      <c r="AO54" s="103">
        <f t="shared" si="29"/>
        <v>0</v>
      </c>
      <c r="AP54" s="103">
        <f t="shared" si="30"/>
        <v>0</v>
      </c>
      <c r="AQ54" s="103">
        <f t="shared" si="31"/>
        <v>0</v>
      </c>
      <c r="AR54" s="103">
        <f t="shared" si="32"/>
        <v>0</v>
      </c>
      <c r="AS54" s="103">
        <f t="shared" si="33"/>
        <v>0</v>
      </c>
      <c r="AT54" s="103">
        <f t="shared" si="34"/>
        <v>0</v>
      </c>
      <c r="AU54" s="103">
        <f t="shared" si="35"/>
        <v>0</v>
      </c>
      <c r="AV54" s="103">
        <f t="shared" si="49"/>
        <v>0</v>
      </c>
      <c r="AW54" s="103">
        <f t="shared" si="50"/>
        <v>0</v>
      </c>
    </row>
    <row r="55" spans="1:49" x14ac:dyDescent="0.25">
      <c r="A55" s="141" t="s">
        <v>47</v>
      </c>
      <c r="B55" s="114">
        <v>54</v>
      </c>
      <c r="C55" s="87"/>
      <c r="D55" s="88"/>
      <c r="E55" s="89"/>
      <c r="F55" s="90">
        <f t="shared" si="26"/>
        <v>0</v>
      </c>
      <c r="G55" s="90">
        <f t="shared" si="27"/>
        <v>0</v>
      </c>
      <c r="H55" s="91">
        <f t="shared" si="28"/>
        <v>0</v>
      </c>
      <c r="I55" s="93"/>
      <c r="J55" s="93"/>
      <c r="K55" s="89"/>
      <c r="L55" s="93"/>
      <c r="M55" s="93"/>
      <c r="N55" s="97"/>
      <c r="O55" s="93"/>
      <c r="P55" s="93"/>
      <c r="Q55" s="93"/>
      <c r="R55" s="97"/>
      <c r="S55" s="137"/>
      <c r="T55" s="97"/>
      <c r="U55" s="97"/>
      <c r="V55" s="97"/>
      <c r="Y55" s="103">
        <f t="shared" si="36"/>
        <v>0</v>
      </c>
      <c r="Z55" s="103">
        <f t="shared" si="37"/>
        <v>0</v>
      </c>
      <c r="AA55" s="103">
        <f t="shared" si="38"/>
        <v>0</v>
      </c>
      <c r="AB55" s="103">
        <f t="shared" si="39"/>
        <v>0</v>
      </c>
      <c r="AC55" s="103">
        <f t="shared" si="40"/>
        <v>0</v>
      </c>
      <c r="AD55" s="103">
        <f t="shared" si="41"/>
        <v>0</v>
      </c>
      <c r="AE55" s="103">
        <f t="shared" si="42"/>
        <v>0</v>
      </c>
      <c r="AF55" s="103">
        <f t="shared" si="43"/>
        <v>0</v>
      </c>
      <c r="AG55" s="103">
        <f t="shared" si="44"/>
        <v>0</v>
      </c>
      <c r="AH55" s="103">
        <f t="shared" si="48"/>
        <v>0</v>
      </c>
      <c r="AI55" s="103">
        <f>IF(S55&gt;0,1,0)</f>
        <v>0</v>
      </c>
      <c r="AJ55" s="103">
        <f>IF(T55&gt;0,1,0)</f>
        <v>0</v>
      </c>
      <c r="AK55" s="104"/>
      <c r="AN55" s="103">
        <f t="shared" si="47"/>
        <v>0</v>
      </c>
      <c r="AO55" s="103">
        <f t="shared" si="29"/>
        <v>0</v>
      </c>
      <c r="AP55" s="103">
        <f t="shared" si="30"/>
        <v>0</v>
      </c>
      <c r="AQ55" s="103">
        <f t="shared" si="31"/>
        <v>0</v>
      </c>
      <c r="AR55" s="103">
        <f t="shared" si="32"/>
        <v>0</v>
      </c>
      <c r="AS55" s="103">
        <f t="shared" si="33"/>
        <v>0</v>
      </c>
      <c r="AT55" s="103">
        <f t="shared" si="34"/>
        <v>0</v>
      </c>
      <c r="AU55" s="103">
        <f t="shared" si="35"/>
        <v>0</v>
      </c>
      <c r="AV55" s="103">
        <f t="shared" si="49"/>
        <v>0</v>
      </c>
      <c r="AW55" s="103">
        <f t="shared" si="50"/>
        <v>0</v>
      </c>
    </row>
    <row r="56" spans="1:49" x14ac:dyDescent="0.25">
      <c r="A56" s="132" t="s">
        <v>62</v>
      </c>
      <c r="B56" s="114">
        <v>55</v>
      </c>
      <c r="C56" s="87"/>
      <c r="D56" s="88"/>
      <c r="E56" s="92" t="s">
        <v>95</v>
      </c>
      <c r="F56" s="90">
        <f t="shared" si="26"/>
        <v>0</v>
      </c>
      <c r="G56" s="90">
        <f t="shared" si="27"/>
        <v>0</v>
      </c>
      <c r="H56" s="91">
        <f t="shared" si="28"/>
        <v>0</v>
      </c>
      <c r="I56" s="92"/>
      <c r="J56" s="93"/>
      <c r="K56" s="92"/>
      <c r="L56" s="92"/>
      <c r="M56" s="92"/>
      <c r="N56" s="92"/>
      <c r="O56" s="92"/>
      <c r="P56" s="92"/>
      <c r="Q56" s="93"/>
      <c r="R56" s="97"/>
      <c r="S56" s="137"/>
      <c r="T56" s="97"/>
      <c r="U56" s="97"/>
      <c r="V56" s="97"/>
      <c r="W56" s="129"/>
      <c r="Y56" s="103">
        <f t="shared" si="36"/>
        <v>0</v>
      </c>
      <c r="Z56" s="103">
        <f t="shared" si="37"/>
        <v>0</v>
      </c>
      <c r="AA56" s="103">
        <f t="shared" si="38"/>
        <v>0</v>
      </c>
      <c r="AB56" s="103">
        <f t="shared" si="39"/>
        <v>0</v>
      </c>
      <c r="AC56" s="103">
        <f t="shared" si="40"/>
        <v>0</v>
      </c>
      <c r="AD56" s="103">
        <f t="shared" si="41"/>
        <v>0</v>
      </c>
      <c r="AE56" s="103">
        <f t="shared" si="42"/>
        <v>0</v>
      </c>
      <c r="AF56" s="103">
        <f t="shared" si="43"/>
        <v>0</v>
      </c>
      <c r="AG56" s="103">
        <f t="shared" si="44"/>
        <v>0</v>
      </c>
      <c r="AH56" s="103">
        <f t="shared" si="48"/>
        <v>0</v>
      </c>
      <c r="AI56" s="103">
        <f>IF(S56&gt;0,1,0)</f>
        <v>0</v>
      </c>
      <c r="AJ56" s="103">
        <f>IF(T56&gt;0,1,0)</f>
        <v>0</v>
      </c>
      <c r="AK56" s="104"/>
      <c r="AN56" s="103">
        <f t="shared" si="47"/>
        <v>0</v>
      </c>
      <c r="AO56" s="103">
        <f t="shared" si="29"/>
        <v>0</v>
      </c>
      <c r="AP56" s="103">
        <f t="shared" si="30"/>
        <v>0</v>
      </c>
      <c r="AQ56" s="103">
        <f t="shared" si="31"/>
        <v>0</v>
      </c>
      <c r="AR56" s="103">
        <f t="shared" si="32"/>
        <v>0</v>
      </c>
      <c r="AS56" s="103">
        <f t="shared" si="33"/>
        <v>0</v>
      </c>
      <c r="AT56" s="103">
        <f t="shared" si="34"/>
        <v>0</v>
      </c>
      <c r="AU56" s="103">
        <f t="shared" si="35"/>
        <v>0</v>
      </c>
      <c r="AV56" s="103">
        <f t="shared" si="49"/>
        <v>0</v>
      </c>
      <c r="AW56" s="103">
        <f t="shared" si="50"/>
        <v>0</v>
      </c>
    </row>
    <row r="57" spans="1:49" x14ac:dyDescent="0.25">
      <c r="B57" s="153"/>
    </row>
  </sheetData>
  <sortState ref="A2:AMK58">
    <sortCondition descending="1" ref="G2:G58"/>
  </sortState>
  <printOptions horizontalCentered="1" verticalCentered="1"/>
  <pageMargins left="0.23622047244094491" right="0.23622047244094491" top="0" bottom="0" header="0.31496062992125984" footer="0.31496062992125984"/>
  <pageSetup paperSize="9" scale="61" orientation="landscape" useFirstPageNumber="1" horizontalDpi="3600" verticalDpi="3600" r:id="rId1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4"/>
  <sheetViews>
    <sheetView workbookViewId="0">
      <selection activeCell="C2" sqref="C2:D14"/>
    </sheetView>
  </sheetViews>
  <sheetFormatPr baseColWidth="10" defaultRowHeight="12.5" x14ac:dyDescent="0.25"/>
  <cols>
    <col min="1" max="3" width="11" bestFit="1" customWidth="1"/>
    <col min="4" max="4" width="15.08984375" bestFit="1" customWidth="1"/>
  </cols>
  <sheetData>
    <row r="1" spans="1:4" ht="13.5" thickBot="1" x14ac:dyDescent="0.35">
      <c r="A1" s="23" t="s">
        <v>112</v>
      </c>
      <c r="B1" s="24" t="s">
        <v>113</v>
      </c>
      <c r="C1" s="24" t="s">
        <v>114</v>
      </c>
      <c r="D1" s="24" t="s">
        <v>115</v>
      </c>
    </row>
    <row r="2" spans="1:4" ht="13" x14ac:dyDescent="0.3">
      <c r="A2" s="25">
        <v>1</v>
      </c>
      <c r="B2" s="22">
        <v>13686</v>
      </c>
      <c r="C2" s="22">
        <v>1000</v>
      </c>
      <c r="D2" s="22" t="s">
        <v>116</v>
      </c>
    </row>
    <row r="3" spans="1:4" ht="13" x14ac:dyDescent="0.3">
      <c r="A3" s="26">
        <v>2</v>
      </c>
      <c r="B3" s="22">
        <v>13423</v>
      </c>
      <c r="C3" s="22">
        <v>981</v>
      </c>
      <c r="D3" s="22" t="s">
        <v>117</v>
      </c>
    </row>
    <row r="4" spans="1:4" ht="13" x14ac:dyDescent="0.3">
      <c r="A4" s="27">
        <v>3</v>
      </c>
      <c r="B4" s="22">
        <v>13328</v>
      </c>
      <c r="C4" s="22">
        <v>974</v>
      </c>
      <c r="D4" s="22" t="s">
        <v>118</v>
      </c>
    </row>
    <row r="5" spans="1:4" ht="13" x14ac:dyDescent="0.3">
      <c r="A5" s="28">
        <v>4</v>
      </c>
      <c r="B5" s="22">
        <v>12998</v>
      </c>
      <c r="C5" s="22">
        <v>950</v>
      </c>
      <c r="D5" s="22" t="s">
        <v>119</v>
      </c>
    </row>
    <row r="6" spans="1:4" ht="13" x14ac:dyDescent="0.3">
      <c r="A6" s="28">
        <v>5</v>
      </c>
      <c r="B6" s="22">
        <v>12596</v>
      </c>
      <c r="C6" s="22">
        <v>920</v>
      </c>
      <c r="D6" s="22" t="s">
        <v>120</v>
      </c>
    </row>
    <row r="7" spans="1:4" ht="13" x14ac:dyDescent="0.3">
      <c r="A7" s="28">
        <v>6</v>
      </c>
      <c r="B7" s="22">
        <v>12531</v>
      </c>
      <c r="C7" s="22">
        <v>916</v>
      </c>
      <c r="D7" s="22" t="s">
        <v>121</v>
      </c>
    </row>
    <row r="8" spans="1:4" ht="13" x14ac:dyDescent="0.3">
      <c r="A8" s="28">
        <v>7</v>
      </c>
      <c r="B8" s="22">
        <v>10761</v>
      </c>
      <c r="C8" s="22">
        <v>786</v>
      </c>
      <c r="D8" s="22" t="s">
        <v>122</v>
      </c>
    </row>
    <row r="9" spans="1:4" ht="13" x14ac:dyDescent="0.3">
      <c r="A9" s="28">
        <v>8</v>
      </c>
      <c r="B9" s="22">
        <v>10753</v>
      </c>
      <c r="C9" s="22">
        <v>786</v>
      </c>
      <c r="D9" s="22" t="s">
        <v>123</v>
      </c>
    </row>
    <row r="10" spans="1:4" ht="13" x14ac:dyDescent="0.3">
      <c r="A10" s="28">
        <v>9</v>
      </c>
      <c r="B10" s="22">
        <v>10613</v>
      </c>
      <c r="C10" s="22">
        <v>775</v>
      </c>
      <c r="D10" s="22" t="s">
        <v>124</v>
      </c>
    </row>
    <row r="11" spans="1:4" ht="13" x14ac:dyDescent="0.3">
      <c r="A11" s="28">
        <v>10</v>
      </c>
      <c r="B11" s="22">
        <v>10249</v>
      </c>
      <c r="C11" s="22">
        <v>749</v>
      </c>
      <c r="D11" s="22" t="s">
        <v>125</v>
      </c>
    </row>
    <row r="12" spans="1:4" ht="13" x14ac:dyDescent="0.3">
      <c r="A12" s="28">
        <v>11</v>
      </c>
      <c r="B12" s="22">
        <v>9139</v>
      </c>
      <c r="C12" s="22">
        <v>668</v>
      </c>
      <c r="D12" s="22" t="s">
        <v>126</v>
      </c>
    </row>
    <row r="13" spans="1:4" ht="13" x14ac:dyDescent="0.3">
      <c r="A13" s="28">
        <v>12</v>
      </c>
      <c r="B13" s="22">
        <v>3477</v>
      </c>
      <c r="C13" s="22">
        <v>254</v>
      </c>
      <c r="D13" s="22" t="s">
        <v>127</v>
      </c>
    </row>
    <row r="14" spans="1:4" ht="13" x14ac:dyDescent="0.3">
      <c r="A14" s="28">
        <v>13</v>
      </c>
      <c r="B14" s="22">
        <v>2739</v>
      </c>
      <c r="C14" s="22">
        <v>200</v>
      </c>
      <c r="D14" s="22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21B87-622B-4F5C-A339-A1E96CC9F984}">
  <dimension ref="A1:AA13"/>
  <sheetViews>
    <sheetView workbookViewId="0">
      <selection activeCell="C2" sqref="C2:D13"/>
    </sheetView>
  </sheetViews>
  <sheetFormatPr baseColWidth="10" defaultColWidth="10.81640625" defaultRowHeight="12.5" x14ac:dyDescent="0.25"/>
  <cols>
    <col min="1" max="1" width="7.54296875" bestFit="1" customWidth="1"/>
    <col min="2" max="2" width="6.26953125" bestFit="1" customWidth="1"/>
    <col min="3" max="3" width="9.1796875" bestFit="1" customWidth="1"/>
    <col min="4" max="4" width="20.1796875" bestFit="1" customWidth="1"/>
    <col min="5" max="5" width="8" bestFit="1" customWidth="1"/>
    <col min="6" max="14" width="3.36328125" bestFit="1" customWidth="1"/>
    <col min="15" max="27" width="4.36328125" bestFit="1" customWidth="1"/>
  </cols>
  <sheetData>
    <row r="1" spans="1:27" ht="13.5" thickBot="1" x14ac:dyDescent="0.3">
      <c r="A1" s="37" t="s">
        <v>112</v>
      </c>
      <c r="B1" s="38" t="s">
        <v>113</v>
      </c>
      <c r="C1" s="38" t="s">
        <v>114</v>
      </c>
      <c r="D1" s="38" t="s">
        <v>115</v>
      </c>
      <c r="E1" s="38" t="s">
        <v>131</v>
      </c>
      <c r="F1" s="39">
        <v>1</v>
      </c>
      <c r="G1" s="39">
        <v>2</v>
      </c>
      <c r="H1" s="39">
        <v>3</v>
      </c>
      <c r="I1" s="39">
        <v>4</v>
      </c>
      <c r="J1" s="39">
        <v>5</v>
      </c>
      <c r="K1" s="39">
        <v>6</v>
      </c>
      <c r="L1" s="39">
        <v>7</v>
      </c>
      <c r="M1" s="39">
        <v>8</v>
      </c>
      <c r="N1" s="39">
        <v>9</v>
      </c>
      <c r="O1" s="39">
        <v>10</v>
      </c>
      <c r="P1" s="39">
        <v>11</v>
      </c>
      <c r="Q1" s="39">
        <v>12</v>
      </c>
      <c r="R1" s="39">
        <v>13</v>
      </c>
      <c r="S1" s="39">
        <v>14</v>
      </c>
      <c r="T1" s="39">
        <v>15</v>
      </c>
      <c r="U1" s="39">
        <v>16</v>
      </c>
      <c r="V1" s="39">
        <v>17</v>
      </c>
      <c r="W1" s="39">
        <v>18</v>
      </c>
      <c r="X1" s="39">
        <v>19</v>
      </c>
      <c r="Y1" s="39">
        <v>20</v>
      </c>
      <c r="Z1" s="39">
        <v>21</v>
      </c>
      <c r="AA1" s="39">
        <v>22</v>
      </c>
    </row>
    <row r="2" spans="1:27" ht="13" x14ac:dyDescent="0.3">
      <c r="A2" s="40">
        <v>1</v>
      </c>
      <c r="B2" s="41">
        <v>19488.929145561393</v>
      </c>
      <c r="C2" s="41">
        <v>1000</v>
      </c>
      <c r="D2" s="42" t="s">
        <v>14</v>
      </c>
      <c r="E2" s="41">
        <v>4</v>
      </c>
      <c r="F2" s="43">
        <v>1</v>
      </c>
      <c r="G2" s="44">
        <v>1</v>
      </c>
      <c r="H2" s="44">
        <v>1</v>
      </c>
      <c r="I2" s="44">
        <v>1</v>
      </c>
      <c r="J2" s="44">
        <v>1</v>
      </c>
      <c r="K2" s="44">
        <v>1</v>
      </c>
      <c r="L2" s="44">
        <v>1</v>
      </c>
      <c r="M2" s="44">
        <v>1</v>
      </c>
      <c r="N2" s="44">
        <v>1</v>
      </c>
      <c r="O2" s="44">
        <v>1</v>
      </c>
      <c r="P2" s="44">
        <v>1</v>
      </c>
      <c r="Q2" s="44">
        <v>1</v>
      </c>
      <c r="R2" s="44">
        <v>1</v>
      </c>
      <c r="S2" s="44">
        <v>1</v>
      </c>
      <c r="T2" s="44">
        <v>1</v>
      </c>
      <c r="U2" s="44">
        <v>1</v>
      </c>
      <c r="V2" s="44">
        <v>1</v>
      </c>
      <c r="W2" s="44">
        <v>1</v>
      </c>
      <c r="X2" s="44">
        <v>1</v>
      </c>
      <c r="Y2" s="44">
        <v>1</v>
      </c>
      <c r="Z2" s="44">
        <v>1</v>
      </c>
      <c r="AA2" s="44">
        <v>1</v>
      </c>
    </row>
    <row r="3" spans="1:27" ht="13" x14ac:dyDescent="0.3">
      <c r="A3" s="40">
        <v>2</v>
      </c>
      <c r="B3" s="41">
        <v>19199.161800537378</v>
      </c>
      <c r="C3" s="41">
        <v>985.1316948786789</v>
      </c>
      <c r="D3" s="42" t="s">
        <v>73</v>
      </c>
      <c r="E3" s="41">
        <v>2</v>
      </c>
      <c r="F3" s="44">
        <v>3</v>
      </c>
      <c r="G3" s="44">
        <v>3</v>
      </c>
      <c r="H3" s="44">
        <v>3</v>
      </c>
      <c r="I3" s="44">
        <v>2</v>
      </c>
      <c r="J3" s="44">
        <v>4</v>
      </c>
      <c r="K3" s="44">
        <v>2</v>
      </c>
      <c r="L3" s="44">
        <v>2</v>
      </c>
      <c r="M3" s="44">
        <v>2</v>
      </c>
      <c r="N3" s="44">
        <v>2</v>
      </c>
      <c r="O3" s="44">
        <v>2</v>
      </c>
      <c r="P3" s="44">
        <v>2</v>
      </c>
      <c r="Q3" s="44">
        <v>2</v>
      </c>
      <c r="R3" s="44">
        <v>2</v>
      </c>
      <c r="S3" s="44">
        <v>2</v>
      </c>
      <c r="T3" s="44">
        <v>2</v>
      </c>
      <c r="U3" s="44">
        <v>2</v>
      </c>
      <c r="V3" s="44">
        <v>2</v>
      </c>
      <c r="W3" s="44">
        <v>2</v>
      </c>
      <c r="X3" s="44">
        <v>2</v>
      </c>
      <c r="Y3" s="44">
        <v>2</v>
      </c>
      <c r="Z3" s="44">
        <v>2</v>
      </c>
      <c r="AA3" s="44">
        <v>2</v>
      </c>
    </row>
    <row r="4" spans="1:27" ht="13" x14ac:dyDescent="0.3">
      <c r="A4" s="40">
        <v>3</v>
      </c>
      <c r="B4" s="41">
        <v>18391.811930273299</v>
      </c>
      <c r="C4" s="41">
        <v>943.70561834907369</v>
      </c>
      <c r="D4" s="42" t="s">
        <v>39</v>
      </c>
      <c r="E4" s="41">
        <v>1</v>
      </c>
      <c r="F4" s="44">
        <v>4</v>
      </c>
      <c r="G4" s="44">
        <v>5</v>
      </c>
      <c r="H4" s="44">
        <v>4</v>
      </c>
      <c r="I4" s="44">
        <v>5</v>
      </c>
      <c r="J4" s="44">
        <v>5</v>
      </c>
      <c r="K4" s="44">
        <v>5</v>
      </c>
      <c r="L4" s="44">
        <v>3</v>
      </c>
      <c r="M4" s="44">
        <v>4</v>
      </c>
      <c r="N4" s="44">
        <v>5</v>
      </c>
      <c r="O4" s="44">
        <v>5</v>
      </c>
      <c r="P4" s="44">
        <v>5</v>
      </c>
      <c r="Q4" s="44">
        <v>5</v>
      </c>
      <c r="R4" s="44">
        <v>4</v>
      </c>
      <c r="S4" s="44">
        <v>4</v>
      </c>
      <c r="T4" s="44">
        <v>3</v>
      </c>
      <c r="U4" s="44">
        <v>3</v>
      </c>
      <c r="V4" s="44">
        <v>3</v>
      </c>
      <c r="W4" s="44">
        <v>3</v>
      </c>
      <c r="X4" s="44">
        <v>3</v>
      </c>
      <c r="Y4" s="44">
        <v>3</v>
      </c>
      <c r="Z4" s="44">
        <v>3</v>
      </c>
      <c r="AA4" s="44">
        <v>3</v>
      </c>
    </row>
    <row r="5" spans="1:27" ht="13" x14ac:dyDescent="0.3">
      <c r="A5" s="40">
        <v>4</v>
      </c>
      <c r="B5" s="41">
        <v>18232.347309363438</v>
      </c>
      <c r="C5" s="41">
        <v>935.52330008423564</v>
      </c>
      <c r="D5" s="42" t="s">
        <v>18</v>
      </c>
      <c r="E5" s="41">
        <v>7</v>
      </c>
      <c r="F5" s="44">
        <v>5</v>
      </c>
      <c r="G5" s="44">
        <v>4</v>
      </c>
      <c r="H5" s="44">
        <v>5</v>
      </c>
      <c r="I5" s="44">
        <v>7</v>
      </c>
      <c r="J5" s="44">
        <v>8</v>
      </c>
      <c r="K5" s="44">
        <v>6</v>
      </c>
      <c r="L5" s="44">
        <v>7</v>
      </c>
      <c r="M5" s="44">
        <v>6</v>
      </c>
      <c r="N5" s="44">
        <v>6</v>
      </c>
      <c r="O5" s="44">
        <v>6</v>
      </c>
      <c r="P5" s="44">
        <v>7</v>
      </c>
      <c r="Q5" s="44">
        <v>7</v>
      </c>
      <c r="R5" s="44">
        <v>7</v>
      </c>
      <c r="S5" s="44">
        <v>7</v>
      </c>
      <c r="T5" s="44">
        <v>7</v>
      </c>
      <c r="U5" s="44">
        <v>7</v>
      </c>
      <c r="V5" s="44">
        <v>6</v>
      </c>
      <c r="W5" s="44">
        <v>6</v>
      </c>
      <c r="X5" s="44">
        <v>5</v>
      </c>
      <c r="Y5" s="44">
        <v>5</v>
      </c>
      <c r="Z5" s="44">
        <v>4</v>
      </c>
      <c r="AA5" s="44">
        <v>4</v>
      </c>
    </row>
    <row r="6" spans="1:27" ht="13" x14ac:dyDescent="0.3">
      <c r="A6" s="40">
        <v>5</v>
      </c>
      <c r="B6" s="41">
        <v>18080.125519733891</v>
      </c>
      <c r="C6" s="41">
        <v>927.71262005699487</v>
      </c>
      <c r="D6" s="42" t="s">
        <v>153</v>
      </c>
      <c r="E6" s="41">
        <v>3</v>
      </c>
      <c r="F6" s="44">
        <v>8</v>
      </c>
      <c r="G6" s="44">
        <v>8</v>
      </c>
      <c r="H6" s="44">
        <v>6</v>
      </c>
      <c r="I6" s="44">
        <v>6</v>
      </c>
      <c r="J6" s="44">
        <v>7</v>
      </c>
      <c r="K6" s="44">
        <v>7</v>
      </c>
      <c r="L6" s="44">
        <v>5</v>
      </c>
      <c r="M6" s="44">
        <v>5</v>
      </c>
      <c r="N6" s="44">
        <v>3</v>
      </c>
      <c r="O6" s="44">
        <v>4</v>
      </c>
      <c r="P6" s="44">
        <v>4</v>
      </c>
      <c r="Q6" s="44">
        <v>3</v>
      </c>
      <c r="R6" s="44">
        <v>3</v>
      </c>
      <c r="S6" s="44">
        <v>3</v>
      </c>
      <c r="T6" s="44">
        <v>4</v>
      </c>
      <c r="U6" s="44">
        <v>4</v>
      </c>
      <c r="V6" s="44">
        <v>4</v>
      </c>
      <c r="W6" s="44">
        <v>4</v>
      </c>
      <c r="X6" s="44">
        <v>4</v>
      </c>
      <c r="Y6" s="44">
        <v>4</v>
      </c>
      <c r="Z6" s="44">
        <v>5</v>
      </c>
      <c r="AA6" s="44">
        <v>5</v>
      </c>
    </row>
    <row r="7" spans="1:27" ht="13" x14ac:dyDescent="0.3">
      <c r="A7" s="40">
        <v>6</v>
      </c>
      <c r="B7" s="41">
        <v>18018.303150726108</v>
      </c>
      <c r="C7" s="41">
        <v>924.54044119862681</v>
      </c>
      <c r="D7" s="42" t="s">
        <v>33</v>
      </c>
      <c r="E7" s="41">
        <v>10</v>
      </c>
      <c r="F7" s="44">
        <v>10</v>
      </c>
      <c r="G7" s="44">
        <v>6</v>
      </c>
      <c r="H7" s="44">
        <v>7</v>
      </c>
      <c r="I7" s="44">
        <v>4</v>
      </c>
      <c r="J7" s="44">
        <v>2</v>
      </c>
      <c r="K7" s="44">
        <v>4</v>
      </c>
      <c r="L7" s="44">
        <v>6</v>
      </c>
      <c r="M7" s="44">
        <v>7</v>
      </c>
      <c r="N7" s="44">
        <v>7</v>
      </c>
      <c r="O7" s="44">
        <v>7</v>
      </c>
      <c r="P7" s="44">
        <v>6</v>
      </c>
      <c r="Q7" s="44">
        <v>6</v>
      </c>
      <c r="R7" s="44">
        <v>6</v>
      </c>
      <c r="S7" s="44">
        <v>6</v>
      </c>
      <c r="T7" s="44">
        <v>6</v>
      </c>
      <c r="U7" s="44">
        <v>6</v>
      </c>
      <c r="V7" s="44">
        <v>5</v>
      </c>
      <c r="W7" s="44">
        <v>5</v>
      </c>
      <c r="X7" s="44">
        <v>6</v>
      </c>
      <c r="Y7" s="44">
        <v>6</v>
      </c>
      <c r="Z7" s="44">
        <v>6</v>
      </c>
      <c r="AA7" s="44">
        <v>6</v>
      </c>
    </row>
    <row r="8" spans="1:27" ht="13" x14ac:dyDescent="0.3">
      <c r="A8" s="40">
        <v>7</v>
      </c>
      <c r="B8" s="41">
        <v>17931.8132648723</v>
      </c>
      <c r="C8" s="41">
        <v>920.10254288169926</v>
      </c>
      <c r="D8" s="42" t="s">
        <v>32</v>
      </c>
      <c r="E8" s="41">
        <v>11</v>
      </c>
      <c r="F8" s="44">
        <v>7</v>
      </c>
      <c r="G8" s="44">
        <v>10</v>
      </c>
      <c r="H8" s="44">
        <v>8</v>
      </c>
      <c r="I8" s="44">
        <v>8</v>
      </c>
      <c r="J8" s="44">
        <v>6</v>
      </c>
      <c r="K8" s="44">
        <v>8</v>
      </c>
      <c r="L8" s="44">
        <v>8</v>
      </c>
      <c r="M8" s="44">
        <v>8</v>
      </c>
      <c r="N8" s="44">
        <v>8</v>
      </c>
      <c r="O8" s="44">
        <v>8</v>
      </c>
      <c r="P8" s="44">
        <v>8</v>
      </c>
      <c r="Q8" s="44">
        <v>8</v>
      </c>
      <c r="R8" s="44">
        <v>8</v>
      </c>
      <c r="S8" s="44">
        <v>8</v>
      </c>
      <c r="T8" s="44">
        <v>8</v>
      </c>
      <c r="U8" s="44">
        <v>8</v>
      </c>
      <c r="V8" s="44">
        <v>8</v>
      </c>
      <c r="W8" s="44">
        <v>8</v>
      </c>
      <c r="X8" s="44">
        <v>7</v>
      </c>
      <c r="Y8" s="44">
        <v>7</v>
      </c>
      <c r="Z8" s="44">
        <v>7</v>
      </c>
      <c r="AA8" s="44">
        <v>7</v>
      </c>
    </row>
    <row r="9" spans="1:27" ht="13" x14ac:dyDescent="0.3">
      <c r="A9" s="40">
        <v>8</v>
      </c>
      <c r="B9" s="41">
        <v>17844.761818252678</v>
      </c>
      <c r="C9" s="41">
        <v>915.63583021783552</v>
      </c>
      <c r="D9" s="42" t="s">
        <v>16</v>
      </c>
      <c r="E9" s="41">
        <v>5</v>
      </c>
      <c r="F9" s="44">
        <v>2</v>
      </c>
      <c r="G9" s="44">
        <v>2</v>
      </c>
      <c r="H9" s="44">
        <v>2</v>
      </c>
      <c r="I9" s="44">
        <v>3</v>
      </c>
      <c r="J9" s="44">
        <v>3</v>
      </c>
      <c r="K9" s="44">
        <v>3</v>
      </c>
      <c r="L9" s="44">
        <v>4</v>
      </c>
      <c r="M9" s="44">
        <v>3</v>
      </c>
      <c r="N9" s="44">
        <v>4</v>
      </c>
      <c r="O9" s="44">
        <v>3</v>
      </c>
      <c r="P9" s="44">
        <v>3</v>
      </c>
      <c r="Q9" s="44">
        <v>4</v>
      </c>
      <c r="R9" s="44">
        <v>5</v>
      </c>
      <c r="S9" s="44">
        <v>5</v>
      </c>
      <c r="T9" s="44">
        <v>5</v>
      </c>
      <c r="U9" s="44">
        <v>5</v>
      </c>
      <c r="V9" s="44">
        <v>7</v>
      </c>
      <c r="W9" s="44">
        <v>7</v>
      </c>
      <c r="X9" s="44">
        <v>8</v>
      </c>
      <c r="Y9" s="44">
        <v>8</v>
      </c>
      <c r="Z9" s="44">
        <v>8</v>
      </c>
      <c r="AA9" s="44">
        <v>8</v>
      </c>
    </row>
    <row r="10" spans="1:27" ht="13" x14ac:dyDescent="0.3">
      <c r="A10" s="40">
        <v>9</v>
      </c>
      <c r="B10" s="41">
        <v>17836.737811205443</v>
      </c>
      <c r="C10" s="41">
        <v>915.22410892790197</v>
      </c>
      <c r="D10" s="42" t="s">
        <v>42</v>
      </c>
      <c r="E10" s="41">
        <v>9</v>
      </c>
      <c r="F10" s="44">
        <v>9</v>
      </c>
      <c r="G10" s="44">
        <v>9</v>
      </c>
      <c r="H10" s="44">
        <v>10</v>
      </c>
      <c r="I10" s="44">
        <v>11</v>
      </c>
      <c r="J10" s="44">
        <v>10</v>
      </c>
      <c r="K10" s="44">
        <v>10</v>
      </c>
      <c r="L10" s="44">
        <v>10</v>
      </c>
      <c r="M10" s="44">
        <v>10</v>
      </c>
      <c r="N10" s="44">
        <v>9</v>
      </c>
      <c r="O10" s="44">
        <v>11</v>
      </c>
      <c r="P10" s="44">
        <v>9</v>
      </c>
      <c r="Q10" s="44">
        <v>9</v>
      </c>
      <c r="R10" s="44">
        <v>9</v>
      </c>
      <c r="S10" s="44">
        <v>9</v>
      </c>
      <c r="T10" s="44">
        <v>9</v>
      </c>
      <c r="U10" s="44">
        <v>9</v>
      </c>
      <c r="V10" s="44">
        <v>9</v>
      </c>
      <c r="W10" s="44">
        <v>9</v>
      </c>
      <c r="X10" s="44">
        <v>9</v>
      </c>
      <c r="Y10" s="44">
        <v>9</v>
      </c>
      <c r="Z10" s="44">
        <v>9</v>
      </c>
      <c r="AA10" s="44">
        <v>9</v>
      </c>
    </row>
    <row r="11" spans="1:27" ht="13" x14ac:dyDescent="0.3">
      <c r="A11" s="40">
        <v>10</v>
      </c>
      <c r="B11" s="41">
        <v>17523.282612696625</v>
      </c>
      <c r="C11" s="41">
        <v>899.1403520335316</v>
      </c>
      <c r="D11" s="42" t="s">
        <v>154</v>
      </c>
      <c r="E11" s="41">
        <v>6</v>
      </c>
      <c r="F11" s="44">
        <v>6</v>
      </c>
      <c r="G11" s="44">
        <v>7</v>
      </c>
      <c r="H11" s="44">
        <v>9</v>
      </c>
      <c r="I11" s="44">
        <v>9</v>
      </c>
      <c r="J11" s="44">
        <v>9</v>
      </c>
      <c r="K11" s="44">
        <v>9</v>
      </c>
      <c r="L11" s="44">
        <v>9</v>
      </c>
      <c r="M11" s="44">
        <v>9</v>
      </c>
      <c r="N11" s="44">
        <v>10</v>
      </c>
      <c r="O11" s="44">
        <v>9</v>
      </c>
      <c r="P11" s="44">
        <v>11</v>
      </c>
      <c r="Q11" s="44">
        <v>11</v>
      </c>
      <c r="R11" s="44">
        <v>11</v>
      </c>
      <c r="S11" s="44">
        <v>10</v>
      </c>
      <c r="T11" s="44">
        <v>10</v>
      </c>
      <c r="U11" s="44">
        <v>10</v>
      </c>
      <c r="V11" s="44">
        <v>10</v>
      </c>
      <c r="W11" s="44">
        <v>10</v>
      </c>
      <c r="X11" s="44">
        <v>10</v>
      </c>
      <c r="Y11" s="44">
        <v>10</v>
      </c>
      <c r="Z11" s="44">
        <v>10</v>
      </c>
      <c r="AA11" s="44">
        <v>10</v>
      </c>
    </row>
    <row r="12" spans="1:27" ht="13" x14ac:dyDescent="0.3">
      <c r="A12" s="40">
        <v>11</v>
      </c>
      <c r="B12" s="41">
        <v>17054.787478538921</v>
      </c>
      <c r="C12" s="41">
        <v>875.10131270722752</v>
      </c>
      <c r="D12" s="42" t="s">
        <v>155</v>
      </c>
      <c r="E12" s="41">
        <v>8</v>
      </c>
      <c r="F12" s="44">
        <v>12</v>
      </c>
      <c r="G12" s="44">
        <v>11</v>
      </c>
      <c r="H12" s="44">
        <v>11</v>
      </c>
      <c r="I12" s="44">
        <v>10</v>
      </c>
      <c r="J12" s="44">
        <v>11</v>
      </c>
      <c r="K12" s="44">
        <v>11</v>
      </c>
      <c r="L12" s="44">
        <v>11</v>
      </c>
      <c r="M12" s="44">
        <v>11</v>
      </c>
      <c r="N12" s="44">
        <v>11</v>
      </c>
      <c r="O12" s="44">
        <v>10</v>
      </c>
      <c r="P12" s="44">
        <v>10</v>
      </c>
      <c r="Q12" s="44">
        <v>10</v>
      </c>
      <c r="R12" s="44">
        <v>10</v>
      </c>
      <c r="S12" s="44">
        <v>11</v>
      </c>
      <c r="T12" s="44">
        <v>11</v>
      </c>
      <c r="U12" s="44">
        <v>11</v>
      </c>
      <c r="V12" s="44">
        <v>11</v>
      </c>
      <c r="W12" s="44">
        <v>11</v>
      </c>
      <c r="X12" s="44">
        <v>11</v>
      </c>
      <c r="Y12" s="44">
        <v>11</v>
      </c>
      <c r="Z12" s="44">
        <v>11</v>
      </c>
      <c r="AA12" s="44">
        <v>11</v>
      </c>
    </row>
    <row r="13" spans="1:27" ht="13" x14ac:dyDescent="0.3">
      <c r="A13" s="40">
        <v>12</v>
      </c>
      <c r="B13" s="41">
        <v>15177.586193530766</v>
      </c>
      <c r="C13" s="41">
        <v>778.77989499425439</v>
      </c>
      <c r="D13" s="42" t="s">
        <v>48</v>
      </c>
      <c r="E13" s="41">
        <v>12</v>
      </c>
      <c r="F13" s="44">
        <v>11</v>
      </c>
      <c r="G13" s="44">
        <v>12</v>
      </c>
      <c r="H13" s="44">
        <v>12</v>
      </c>
      <c r="I13" s="44">
        <v>12</v>
      </c>
      <c r="J13" s="44">
        <v>12</v>
      </c>
      <c r="K13" s="44">
        <v>12</v>
      </c>
      <c r="L13" s="44">
        <v>12</v>
      </c>
      <c r="M13" s="44">
        <v>12</v>
      </c>
      <c r="N13" s="44">
        <v>12</v>
      </c>
      <c r="O13" s="44">
        <v>12</v>
      </c>
      <c r="P13" s="44">
        <v>12</v>
      </c>
      <c r="Q13" s="44">
        <v>12</v>
      </c>
      <c r="R13" s="44">
        <v>12</v>
      </c>
      <c r="S13" s="44">
        <v>12</v>
      </c>
      <c r="T13" s="44">
        <v>12</v>
      </c>
      <c r="U13" s="44">
        <v>12</v>
      </c>
      <c r="V13" s="44">
        <v>12</v>
      </c>
      <c r="W13" s="44">
        <v>12</v>
      </c>
      <c r="X13" s="44">
        <v>12</v>
      </c>
      <c r="Y13" s="44">
        <v>12</v>
      </c>
      <c r="Z13" s="44">
        <v>12</v>
      </c>
      <c r="AA13" s="44">
        <v>12</v>
      </c>
    </row>
  </sheetData>
  <conditionalFormatting sqref="A2:A13 F2:AA13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FE74-8ACB-48CA-B3E5-4093C1D10EBA}">
  <dimension ref="A1:H19"/>
  <sheetViews>
    <sheetView workbookViewId="0">
      <selection activeCell="G1" sqref="G1:H16"/>
    </sheetView>
  </sheetViews>
  <sheetFormatPr baseColWidth="10" defaultRowHeight="12.5" x14ac:dyDescent="0.25"/>
  <cols>
    <col min="4" max="4" width="20.1796875" bestFit="1" customWidth="1"/>
    <col min="8" max="8" width="20.1796875" bestFit="1" customWidth="1"/>
  </cols>
  <sheetData>
    <row r="1" spans="1:8" ht="13.5" thickBot="1" x14ac:dyDescent="0.3">
      <c r="A1" s="68" t="s">
        <v>112</v>
      </c>
      <c r="B1" s="69" t="s">
        <v>113</v>
      </c>
      <c r="C1" s="69" t="s">
        <v>114</v>
      </c>
      <c r="D1" s="69" t="s">
        <v>115</v>
      </c>
      <c r="E1" s="69" t="s">
        <v>131</v>
      </c>
      <c r="G1" s="41">
        <v>1000</v>
      </c>
      <c r="H1" s="42" t="s">
        <v>14</v>
      </c>
    </row>
    <row r="2" spans="1:8" ht="13" x14ac:dyDescent="0.3">
      <c r="A2" s="70">
        <v>1</v>
      </c>
      <c r="B2" s="41">
        <v>6775.6280301904417</v>
      </c>
      <c r="C2" s="41">
        <v>1000</v>
      </c>
      <c r="D2" s="42" t="s">
        <v>14</v>
      </c>
      <c r="E2" s="41">
        <v>8</v>
      </c>
      <c r="G2" s="41">
        <v>987.61594602512957</v>
      </c>
      <c r="H2" s="42" t="s">
        <v>60</v>
      </c>
    </row>
    <row r="3" spans="1:8" ht="13" x14ac:dyDescent="0.3">
      <c r="A3" s="70">
        <v>2</v>
      </c>
      <c r="B3" s="41">
        <v>6731.5163298397101</v>
      </c>
      <c r="C3" s="41">
        <v>993.48965141619612</v>
      </c>
      <c r="D3" s="42" t="s">
        <v>60</v>
      </c>
      <c r="E3" s="41">
        <v>7</v>
      </c>
      <c r="G3" s="41">
        <v>955.7128004251424</v>
      </c>
      <c r="H3" s="42" t="s">
        <v>32</v>
      </c>
    </row>
    <row r="4" spans="1:8" ht="13" x14ac:dyDescent="0.3">
      <c r="A4" s="70">
        <v>3</v>
      </c>
      <c r="B4" s="41">
        <v>6462.0446490419936</v>
      </c>
      <c r="C4" s="41">
        <v>953.71892026079331</v>
      </c>
      <c r="D4" s="42" t="s">
        <v>32</v>
      </c>
      <c r="E4" s="41">
        <v>1</v>
      </c>
      <c r="G4" s="41">
        <v>936.03568341027972</v>
      </c>
      <c r="H4" s="42" t="s">
        <v>163</v>
      </c>
    </row>
    <row r="5" spans="1:8" ht="13" x14ac:dyDescent="0.3">
      <c r="A5" s="70">
        <v>4</v>
      </c>
      <c r="B5" s="41">
        <v>6328.4628434364358</v>
      </c>
      <c r="C5" s="41">
        <v>934.00387613346641</v>
      </c>
      <c r="D5" s="42" t="s">
        <v>163</v>
      </c>
      <c r="E5" s="41">
        <v>18</v>
      </c>
      <c r="G5" s="41">
        <v>931.90199014530629</v>
      </c>
      <c r="H5" s="42" t="s">
        <v>18</v>
      </c>
    </row>
    <row r="6" spans="1:8" ht="13" x14ac:dyDescent="0.3">
      <c r="A6" s="70">
        <v>5</v>
      </c>
      <c r="B6" s="41">
        <v>6287.0833789473763</v>
      </c>
      <c r="C6" s="41">
        <v>927.89677221561794</v>
      </c>
      <c r="D6" s="42" t="s">
        <v>27</v>
      </c>
      <c r="E6" s="41">
        <v>16</v>
      </c>
      <c r="G6" s="41">
        <v>925.82551380844063</v>
      </c>
      <c r="H6" s="42" t="s">
        <v>27</v>
      </c>
    </row>
    <row r="7" spans="1:8" ht="13" x14ac:dyDescent="0.3">
      <c r="A7" s="70">
        <v>6</v>
      </c>
      <c r="B7" s="41">
        <v>6265.6443064229779</v>
      </c>
      <c r="C7" s="41">
        <v>924.73262677716241</v>
      </c>
      <c r="D7" s="42" t="s">
        <v>18</v>
      </c>
      <c r="E7" s="41">
        <v>17</v>
      </c>
      <c r="G7" s="41">
        <v>920.9014696419199</v>
      </c>
      <c r="H7" s="42" t="s">
        <v>37</v>
      </c>
    </row>
    <row r="8" spans="1:8" ht="13" x14ac:dyDescent="0.3">
      <c r="A8" s="70">
        <v>7</v>
      </c>
      <c r="B8" s="41">
        <v>6210.7267282977864</v>
      </c>
      <c r="C8" s="41">
        <v>916.6274625207285</v>
      </c>
      <c r="D8" s="42" t="s">
        <v>37</v>
      </c>
      <c r="E8" s="41">
        <v>2</v>
      </c>
      <c r="G8" s="41">
        <v>918.78746386847911</v>
      </c>
      <c r="H8" s="42" t="s">
        <v>19</v>
      </c>
    </row>
    <row r="9" spans="1:8" ht="13" x14ac:dyDescent="0.3">
      <c r="A9" s="70">
        <v>8</v>
      </c>
      <c r="B9" s="41">
        <v>6202.9672013449672</v>
      </c>
      <c r="C9" s="41">
        <v>915.48225104833875</v>
      </c>
      <c r="D9" s="42" t="s">
        <v>19</v>
      </c>
      <c r="E9" s="41">
        <v>4</v>
      </c>
      <c r="G9" s="41">
        <v>911.15494042805983</v>
      </c>
      <c r="H9" s="42" t="s">
        <v>33</v>
      </c>
    </row>
    <row r="10" spans="1:8" ht="13" x14ac:dyDescent="0.3">
      <c r="A10" s="70">
        <v>9</v>
      </c>
      <c r="B10" s="41">
        <v>6187.7786621343448</v>
      </c>
      <c r="C10" s="41">
        <v>913.24060803857697</v>
      </c>
      <c r="D10" s="42" t="s">
        <v>33</v>
      </c>
      <c r="E10" s="41">
        <v>15</v>
      </c>
      <c r="G10" s="41">
        <v>903.46392038994156</v>
      </c>
      <c r="H10" s="42" t="s">
        <v>77</v>
      </c>
    </row>
    <row r="11" spans="1:8" ht="13" x14ac:dyDescent="0.3">
      <c r="A11" s="70">
        <v>10</v>
      </c>
      <c r="B11" s="41">
        <v>6143.1677305447211</v>
      </c>
      <c r="C11" s="41">
        <v>906.65657901708278</v>
      </c>
      <c r="D11" s="42" t="s">
        <v>77</v>
      </c>
      <c r="E11" s="41">
        <v>5</v>
      </c>
      <c r="G11" s="41">
        <v>900.3256953323986</v>
      </c>
      <c r="H11" s="42" t="s">
        <v>164</v>
      </c>
    </row>
    <row r="12" spans="1:8" ht="13" x14ac:dyDescent="0.3">
      <c r="A12" s="70">
        <v>11</v>
      </c>
      <c r="B12" s="41">
        <v>6089.1679085915375</v>
      </c>
      <c r="C12" s="41">
        <v>898.68686437032613</v>
      </c>
      <c r="D12" s="42" t="s">
        <v>164</v>
      </c>
      <c r="E12" s="41">
        <v>9</v>
      </c>
      <c r="G12" s="41">
        <v>837.26323097070281</v>
      </c>
      <c r="H12" s="42" t="s">
        <v>165</v>
      </c>
    </row>
    <row r="13" spans="1:8" ht="13" x14ac:dyDescent="0.3">
      <c r="A13" s="70">
        <v>12</v>
      </c>
      <c r="B13" s="41">
        <v>5644.9474356006813</v>
      </c>
      <c r="C13" s="41">
        <v>833.12534431469066</v>
      </c>
      <c r="D13" s="42" t="s">
        <v>49</v>
      </c>
      <c r="E13" s="41">
        <v>12</v>
      </c>
      <c r="G13" s="41">
        <v>837.21421392057198</v>
      </c>
      <c r="H13" s="42" t="s">
        <v>48</v>
      </c>
    </row>
    <row r="14" spans="1:8" ht="13" x14ac:dyDescent="0.3">
      <c r="A14" s="70">
        <v>13</v>
      </c>
      <c r="B14" s="41">
        <v>5566.8396302524197</v>
      </c>
      <c r="C14" s="41">
        <v>821.59758555930546</v>
      </c>
      <c r="D14" s="42" t="s">
        <v>48</v>
      </c>
      <c r="E14" s="41">
        <v>3</v>
      </c>
      <c r="G14" s="41">
        <v>832.66811660996723</v>
      </c>
      <c r="H14" s="42" t="s">
        <v>49</v>
      </c>
    </row>
    <row r="15" spans="1:8" ht="13" x14ac:dyDescent="0.3">
      <c r="A15" s="70">
        <v>14</v>
      </c>
      <c r="B15" s="41">
        <v>5452.6804846883997</v>
      </c>
      <c r="C15" s="41">
        <v>804.74908899849129</v>
      </c>
      <c r="D15" s="42" t="s">
        <v>165</v>
      </c>
      <c r="E15" s="41">
        <v>11</v>
      </c>
      <c r="G15" s="41">
        <v>796.22508358337063</v>
      </c>
      <c r="H15" s="42" t="s">
        <v>86</v>
      </c>
    </row>
    <row r="16" spans="1:8" ht="13" x14ac:dyDescent="0.3">
      <c r="A16" s="70">
        <v>15</v>
      </c>
      <c r="B16" s="41">
        <v>5365.3317561840267</v>
      </c>
      <c r="C16" s="41">
        <v>791.85748277170762</v>
      </c>
      <c r="D16" s="42" t="s">
        <v>166</v>
      </c>
      <c r="E16" s="41">
        <v>14</v>
      </c>
      <c r="G16" s="41">
        <v>793.90057450778568</v>
      </c>
      <c r="H16" s="42" t="s">
        <v>166</v>
      </c>
    </row>
    <row r="17" spans="1:8" ht="13" x14ac:dyDescent="0.3">
      <c r="A17" s="70">
        <v>16</v>
      </c>
      <c r="B17" s="41">
        <v>5334.2138950249619</v>
      </c>
      <c r="C17" s="41">
        <v>787.26486626141332</v>
      </c>
      <c r="D17" s="42" t="s">
        <v>86</v>
      </c>
      <c r="E17" s="41">
        <v>6</v>
      </c>
      <c r="G17" s="41">
        <v>0</v>
      </c>
      <c r="H17" s="42" t="s">
        <v>167</v>
      </c>
    </row>
    <row r="18" spans="1:8" ht="13" x14ac:dyDescent="0.3">
      <c r="A18" s="70">
        <v>17</v>
      </c>
      <c r="B18" s="41">
        <v>0</v>
      </c>
      <c r="C18" s="41">
        <v>0</v>
      </c>
      <c r="D18" s="42" t="s">
        <v>167</v>
      </c>
      <c r="E18" s="41">
        <v>10</v>
      </c>
    </row>
    <row r="19" spans="1:8" ht="13" x14ac:dyDescent="0.3">
      <c r="A19" s="70">
        <v>18</v>
      </c>
      <c r="B19" s="41" t="s">
        <v>168</v>
      </c>
      <c r="C19" s="41" t="s">
        <v>168</v>
      </c>
      <c r="D19" s="42" t="s">
        <v>168</v>
      </c>
      <c r="E19" s="41" t="s">
        <v>168</v>
      </c>
    </row>
  </sheetData>
  <conditionalFormatting sqref="A2:A19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0907-92D9-47C8-B8CE-48352D85C8E4}">
  <dimension ref="A1:H11"/>
  <sheetViews>
    <sheetView workbookViewId="0">
      <selection sqref="A1:A11"/>
    </sheetView>
  </sheetViews>
  <sheetFormatPr baseColWidth="10" defaultRowHeight="12.5" x14ac:dyDescent="0.25"/>
  <cols>
    <col min="1" max="1" width="20.1796875" bestFit="1" customWidth="1"/>
    <col min="2" max="2" width="9.90625" bestFit="1" customWidth="1"/>
    <col min="3" max="3" width="8.7265625" bestFit="1" customWidth="1"/>
    <col min="5" max="5" width="7.36328125" bestFit="1" customWidth="1"/>
    <col min="6" max="6" width="3.90625" bestFit="1" customWidth="1"/>
    <col min="7" max="7" width="31.54296875" bestFit="1" customWidth="1"/>
    <col min="8" max="8" width="3.81640625" bestFit="1" customWidth="1"/>
  </cols>
  <sheetData>
    <row r="1" spans="1:8" x14ac:dyDescent="0.25">
      <c r="A1" s="71" t="s">
        <v>53</v>
      </c>
      <c r="B1" s="72">
        <v>42966</v>
      </c>
      <c r="C1" s="71" t="s">
        <v>171</v>
      </c>
      <c r="D1" s="71" t="s">
        <v>172</v>
      </c>
      <c r="E1" s="71" t="s">
        <v>173</v>
      </c>
      <c r="F1" s="71" t="s">
        <v>174</v>
      </c>
      <c r="G1" s="71" t="s">
        <v>175</v>
      </c>
      <c r="H1" s="71">
        <v>140</v>
      </c>
    </row>
    <row r="2" spans="1:8" x14ac:dyDescent="0.25">
      <c r="A2" s="71" t="s">
        <v>50</v>
      </c>
      <c r="B2" s="72">
        <v>42773</v>
      </c>
      <c r="C2" s="71" t="s">
        <v>171</v>
      </c>
      <c r="D2" s="71" t="s">
        <v>176</v>
      </c>
      <c r="E2" s="71" t="s">
        <v>173</v>
      </c>
      <c r="F2" s="71" t="s">
        <v>174</v>
      </c>
      <c r="G2" s="71" t="s">
        <v>177</v>
      </c>
      <c r="H2" s="71">
        <v>406</v>
      </c>
    </row>
    <row r="3" spans="1:8" x14ac:dyDescent="0.25">
      <c r="A3" s="71" t="s">
        <v>56</v>
      </c>
      <c r="B3" s="72">
        <v>43007</v>
      </c>
      <c r="C3" s="71" t="s">
        <v>171</v>
      </c>
      <c r="D3" s="71" t="s">
        <v>178</v>
      </c>
      <c r="E3" s="71" t="s">
        <v>179</v>
      </c>
      <c r="F3" s="71" t="s">
        <v>174</v>
      </c>
      <c r="G3" s="71" t="s">
        <v>180</v>
      </c>
      <c r="H3" s="71">
        <v>400</v>
      </c>
    </row>
    <row r="4" spans="1:8" x14ac:dyDescent="0.25">
      <c r="A4" s="71" t="s">
        <v>57</v>
      </c>
      <c r="B4" s="72">
        <v>43006</v>
      </c>
      <c r="C4" s="71" t="s">
        <v>171</v>
      </c>
      <c r="D4" s="71"/>
      <c r="E4" s="71" t="s">
        <v>181</v>
      </c>
      <c r="F4" s="71" t="s">
        <v>174</v>
      </c>
      <c r="G4" s="71" t="s">
        <v>182</v>
      </c>
      <c r="H4" s="71">
        <v>138</v>
      </c>
    </row>
    <row r="5" spans="1:8" x14ac:dyDescent="0.25">
      <c r="A5" s="71" t="s">
        <v>49</v>
      </c>
      <c r="B5" s="72">
        <v>42870</v>
      </c>
      <c r="C5" s="71" t="s">
        <v>171</v>
      </c>
      <c r="D5" s="71" t="s">
        <v>183</v>
      </c>
      <c r="E5" s="71">
        <v>2.4</v>
      </c>
      <c r="F5" s="71" t="s">
        <v>174</v>
      </c>
      <c r="G5" s="71" t="s">
        <v>184</v>
      </c>
      <c r="H5" s="71">
        <v>283</v>
      </c>
    </row>
    <row r="6" spans="1:8" x14ac:dyDescent="0.25">
      <c r="A6" s="71" t="s">
        <v>37</v>
      </c>
      <c r="B6" s="72">
        <v>43002</v>
      </c>
      <c r="C6" s="71" t="s">
        <v>171</v>
      </c>
      <c r="D6" s="71" t="s">
        <v>185</v>
      </c>
      <c r="E6" s="71" t="s">
        <v>173</v>
      </c>
      <c r="F6" s="71" t="s">
        <v>174</v>
      </c>
      <c r="G6" s="71" t="s">
        <v>186</v>
      </c>
      <c r="H6" s="71">
        <v>283</v>
      </c>
    </row>
    <row r="7" spans="1:8" x14ac:dyDescent="0.25">
      <c r="A7" s="71" t="s">
        <v>187</v>
      </c>
      <c r="B7" s="72">
        <v>43006</v>
      </c>
      <c r="C7" s="71" t="s">
        <v>171</v>
      </c>
      <c r="D7" s="71" t="s">
        <v>188</v>
      </c>
      <c r="E7" s="71" t="s">
        <v>173</v>
      </c>
      <c r="F7" s="71" t="s">
        <v>174</v>
      </c>
      <c r="G7" s="71" t="s">
        <v>189</v>
      </c>
      <c r="H7" s="71">
        <v>133</v>
      </c>
    </row>
    <row r="8" spans="1:8" x14ac:dyDescent="0.25">
      <c r="A8" s="71" t="s">
        <v>60</v>
      </c>
      <c r="B8" s="72">
        <v>42954</v>
      </c>
      <c r="C8" s="71" t="s">
        <v>171</v>
      </c>
      <c r="D8" s="71" t="s">
        <v>190</v>
      </c>
      <c r="E8" s="71" t="s">
        <v>191</v>
      </c>
      <c r="F8" s="71" t="s">
        <v>174</v>
      </c>
      <c r="G8" s="71" t="s">
        <v>192</v>
      </c>
      <c r="H8" s="71">
        <v>146</v>
      </c>
    </row>
    <row r="9" spans="1:8" x14ac:dyDescent="0.25">
      <c r="A9" s="71" t="s">
        <v>18</v>
      </c>
      <c r="B9" s="72">
        <v>43000</v>
      </c>
      <c r="C9" s="71" t="s">
        <v>171</v>
      </c>
      <c r="D9" s="71" t="s">
        <v>193</v>
      </c>
      <c r="E9" s="71" t="s">
        <v>173</v>
      </c>
      <c r="F9" s="71" t="s">
        <v>174</v>
      </c>
      <c r="G9" s="71" t="s">
        <v>194</v>
      </c>
      <c r="H9" s="71">
        <v>76</v>
      </c>
    </row>
    <row r="10" spans="1:8" x14ac:dyDescent="0.25">
      <c r="A10" s="71" t="s">
        <v>32</v>
      </c>
      <c r="B10" s="72">
        <v>42792</v>
      </c>
      <c r="C10" s="71" t="s">
        <v>171</v>
      </c>
      <c r="D10" s="71" t="s">
        <v>195</v>
      </c>
      <c r="E10" s="71">
        <v>2.4</v>
      </c>
      <c r="F10" s="71" t="s">
        <v>174</v>
      </c>
      <c r="G10" s="71" t="s">
        <v>196</v>
      </c>
      <c r="H10" s="71">
        <v>215</v>
      </c>
    </row>
    <row r="11" spans="1:8" x14ac:dyDescent="0.25">
      <c r="A11" s="71" t="s">
        <v>33</v>
      </c>
      <c r="B11" s="72">
        <v>42801</v>
      </c>
      <c r="C11" s="71" t="s">
        <v>171</v>
      </c>
      <c r="D11" s="71">
        <v>1017981</v>
      </c>
      <c r="E11" s="71" t="s">
        <v>191</v>
      </c>
      <c r="F11" s="71" t="s">
        <v>174</v>
      </c>
      <c r="G11" s="71" t="s">
        <v>197</v>
      </c>
      <c r="H11" s="71">
        <v>160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2AA39-ADBB-41F8-B855-2795D28F8336}">
  <dimension ref="A1:N19"/>
  <sheetViews>
    <sheetView workbookViewId="0">
      <selection activeCell="C2" sqref="C2:D13"/>
    </sheetView>
  </sheetViews>
  <sheetFormatPr baseColWidth="10" defaultRowHeight="12.5" x14ac:dyDescent="0.25"/>
  <cols>
    <col min="1" max="1" width="7.54296875" bestFit="1" customWidth="1"/>
    <col min="2" max="2" width="6.26953125" bestFit="1" customWidth="1"/>
    <col min="3" max="3" width="9.1796875" bestFit="1" customWidth="1"/>
    <col min="4" max="4" width="21.7265625" bestFit="1" customWidth="1"/>
    <col min="5" max="5" width="8" bestFit="1" customWidth="1"/>
    <col min="6" max="14" width="3.36328125" bestFit="1" customWidth="1"/>
  </cols>
  <sheetData>
    <row r="1" spans="1:14" ht="13.5" thickBot="1" x14ac:dyDescent="0.3">
      <c r="A1" s="37" t="s">
        <v>112</v>
      </c>
      <c r="B1" s="38" t="s">
        <v>113</v>
      </c>
      <c r="C1" s="38" t="s">
        <v>114</v>
      </c>
      <c r="D1" s="38" t="s">
        <v>115</v>
      </c>
      <c r="E1" s="38" t="s">
        <v>131</v>
      </c>
      <c r="F1" s="39">
        <v>1</v>
      </c>
      <c r="G1" s="39">
        <v>2</v>
      </c>
      <c r="H1" s="39">
        <v>3</v>
      </c>
      <c r="I1" s="39">
        <v>4</v>
      </c>
      <c r="J1" s="39">
        <v>5</v>
      </c>
      <c r="K1" s="39">
        <v>6</v>
      </c>
      <c r="L1" s="39">
        <v>7</v>
      </c>
      <c r="M1" s="39">
        <v>8</v>
      </c>
      <c r="N1" s="39">
        <v>9</v>
      </c>
    </row>
    <row r="2" spans="1:14" ht="13" x14ac:dyDescent="0.3">
      <c r="A2" s="40">
        <v>1</v>
      </c>
      <c r="B2" s="41">
        <v>7566.5877930881561</v>
      </c>
      <c r="C2" s="41">
        <v>1000</v>
      </c>
      <c r="D2" s="42" t="s">
        <v>27</v>
      </c>
      <c r="E2" s="41">
        <v>10</v>
      </c>
      <c r="F2" s="43">
        <v>3</v>
      </c>
      <c r="G2" s="44">
        <v>6</v>
      </c>
      <c r="H2" s="44">
        <v>6</v>
      </c>
      <c r="I2" s="44">
        <v>6</v>
      </c>
      <c r="J2" s="44">
        <v>3</v>
      </c>
      <c r="K2" s="44">
        <v>1</v>
      </c>
      <c r="L2" s="44">
        <v>1</v>
      </c>
      <c r="M2" s="44">
        <v>1</v>
      </c>
      <c r="N2" s="44">
        <v>1</v>
      </c>
    </row>
    <row r="3" spans="1:14" ht="13" x14ac:dyDescent="0.3">
      <c r="A3" s="40">
        <v>2</v>
      </c>
      <c r="B3" s="41">
        <v>6867.4168799983436</v>
      </c>
      <c r="C3" s="41">
        <v>907.59759455530491</v>
      </c>
      <c r="D3" s="42" t="s">
        <v>16</v>
      </c>
      <c r="E3" s="41">
        <v>11</v>
      </c>
      <c r="F3" s="44">
        <v>11</v>
      </c>
      <c r="G3" s="44">
        <v>7</v>
      </c>
      <c r="H3" s="44">
        <v>7</v>
      </c>
      <c r="I3" s="44">
        <v>3</v>
      </c>
      <c r="J3" s="44">
        <v>7</v>
      </c>
      <c r="K3" s="44">
        <v>5</v>
      </c>
      <c r="L3" s="44">
        <v>4</v>
      </c>
      <c r="M3" s="44">
        <v>3</v>
      </c>
      <c r="N3" s="44">
        <v>2</v>
      </c>
    </row>
    <row r="4" spans="1:14" ht="13" x14ac:dyDescent="0.3">
      <c r="A4" s="40">
        <v>3</v>
      </c>
      <c r="B4" s="41">
        <v>6843.9201146165497</v>
      </c>
      <c r="C4" s="41">
        <v>904.49226279621826</v>
      </c>
      <c r="D4" s="42" t="s">
        <v>19</v>
      </c>
      <c r="E4" s="41">
        <v>14</v>
      </c>
      <c r="F4" s="44">
        <v>7</v>
      </c>
      <c r="G4" s="44">
        <v>2</v>
      </c>
      <c r="H4" s="44">
        <v>1</v>
      </c>
      <c r="I4" s="44">
        <v>1</v>
      </c>
      <c r="J4" s="44">
        <v>1</v>
      </c>
      <c r="K4" s="44">
        <v>3</v>
      </c>
      <c r="L4" s="44">
        <v>3</v>
      </c>
      <c r="M4" s="44">
        <v>2</v>
      </c>
      <c r="N4" s="44">
        <v>3</v>
      </c>
    </row>
    <row r="5" spans="1:14" ht="13" x14ac:dyDescent="0.3">
      <c r="A5" s="40">
        <v>4</v>
      </c>
      <c r="B5" s="41">
        <v>6655.3476876309996</v>
      </c>
      <c r="C5" s="41">
        <v>879.57053689517136</v>
      </c>
      <c r="D5" s="42" t="s">
        <v>164</v>
      </c>
      <c r="E5" s="41">
        <v>5</v>
      </c>
      <c r="F5" s="44">
        <v>2</v>
      </c>
      <c r="G5" s="44">
        <v>5</v>
      </c>
      <c r="H5" s="44">
        <v>4</v>
      </c>
      <c r="I5" s="44">
        <v>7</v>
      </c>
      <c r="J5" s="44">
        <v>6</v>
      </c>
      <c r="K5" s="44">
        <v>6</v>
      </c>
      <c r="L5" s="44">
        <v>5</v>
      </c>
      <c r="M5" s="44">
        <v>4</v>
      </c>
      <c r="N5" s="44">
        <v>4</v>
      </c>
    </row>
    <row r="6" spans="1:14" ht="13" x14ac:dyDescent="0.3">
      <c r="A6" s="40">
        <v>5</v>
      </c>
      <c r="B6" s="41">
        <v>6612.1286875216829</v>
      </c>
      <c r="C6" s="41">
        <v>873.85871522718048</v>
      </c>
      <c r="D6" s="42" t="s">
        <v>18</v>
      </c>
      <c r="E6" s="41">
        <v>2</v>
      </c>
      <c r="F6" s="44">
        <v>4</v>
      </c>
      <c r="G6" s="44">
        <v>4</v>
      </c>
      <c r="H6" s="44">
        <v>3</v>
      </c>
      <c r="I6" s="44">
        <v>4</v>
      </c>
      <c r="J6" s="44">
        <v>4</v>
      </c>
      <c r="K6" s="44">
        <v>4</v>
      </c>
      <c r="L6" s="44">
        <v>6</v>
      </c>
      <c r="M6" s="44">
        <v>5</v>
      </c>
      <c r="N6" s="44">
        <v>5</v>
      </c>
    </row>
    <row r="7" spans="1:14" ht="13" x14ac:dyDescent="0.3">
      <c r="A7" s="40">
        <v>6</v>
      </c>
      <c r="B7" s="41">
        <v>6608.3401594729348</v>
      </c>
      <c r="C7" s="41">
        <v>873.35802348179311</v>
      </c>
      <c r="D7" s="42" t="s">
        <v>153</v>
      </c>
      <c r="E7" s="41">
        <v>1</v>
      </c>
      <c r="F7" s="44">
        <v>6</v>
      </c>
      <c r="G7" s="44">
        <v>3</v>
      </c>
      <c r="H7" s="44">
        <v>8</v>
      </c>
      <c r="I7" s="44">
        <v>9</v>
      </c>
      <c r="J7" s="44">
        <v>9</v>
      </c>
      <c r="K7" s="44">
        <v>9</v>
      </c>
      <c r="L7" s="44">
        <v>7</v>
      </c>
      <c r="M7" s="44">
        <v>6</v>
      </c>
      <c r="N7" s="44">
        <v>6</v>
      </c>
    </row>
    <row r="8" spans="1:14" ht="13" x14ac:dyDescent="0.3">
      <c r="A8" s="40">
        <v>7</v>
      </c>
      <c r="B8" s="41">
        <v>6306.8690088647509</v>
      </c>
      <c r="C8" s="41">
        <v>833.51560588854602</v>
      </c>
      <c r="D8" s="42" t="s">
        <v>33</v>
      </c>
      <c r="E8" s="41">
        <v>12</v>
      </c>
      <c r="F8" s="44">
        <v>5</v>
      </c>
      <c r="G8" s="44">
        <v>8</v>
      </c>
      <c r="H8" s="44">
        <v>9</v>
      </c>
      <c r="I8" s="44">
        <v>8</v>
      </c>
      <c r="J8" s="44">
        <v>8</v>
      </c>
      <c r="K8" s="44">
        <v>8</v>
      </c>
      <c r="L8" s="44">
        <v>8</v>
      </c>
      <c r="M8" s="44">
        <v>7</v>
      </c>
      <c r="N8" s="44">
        <v>7</v>
      </c>
    </row>
    <row r="9" spans="1:14" ht="13" x14ac:dyDescent="0.3">
      <c r="A9" s="40">
        <v>8</v>
      </c>
      <c r="B9" s="41">
        <v>5497.0058256438533</v>
      </c>
      <c r="C9" s="41">
        <v>726.48411357431132</v>
      </c>
      <c r="D9" s="42" t="s">
        <v>14</v>
      </c>
      <c r="E9" s="41">
        <v>9</v>
      </c>
      <c r="F9" s="44">
        <v>1</v>
      </c>
      <c r="G9" s="44">
        <v>1</v>
      </c>
      <c r="H9" s="44">
        <v>2</v>
      </c>
      <c r="I9" s="44">
        <v>2</v>
      </c>
      <c r="J9" s="44">
        <v>2</v>
      </c>
      <c r="K9" s="44">
        <v>2</v>
      </c>
      <c r="L9" s="44">
        <v>2</v>
      </c>
      <c r="M9" s="44">
        <v>8</v>
      </c>
      <c r="N9" s="44">
        <v>8</v>
      </c>
    </row>
    <row r="10" spans="1:14" ht="13" x14ac:dyDescent="0.3">
      <c r="A10" s="40">
        <v>9</v>
      </c>
      <c r="B10" s="41">
        <v>4904.0327189507834</v>
      </c>
      <c r="C10" s="41">
        <v>648.11680681620658</v>
      </c>
      <c r="D10" s="42" t="s">
        <v>85</v>
      </c>
      <c r="E10" s="41">
        <v>4</v>
      </c>
      <c r="F10" s="44">
        <v>9</v>
      </c>
      <c r="G10" s="44">
        <v>10</v>
      </c>
      <c r="H10" s="44">
        <v>10</v>
      </c>
      <c r="I10" s="44">
        <v>12</v>
      </c>
      <c r="J10" s="44">
        <v>10</v>
      </c>
      <c r="K10" s="44">
        <v>11</v>
      </c>
      <c r="L10" s="44">
        <v>10</v>
      </c>
      <c r="M10" s="44">
        <v>9</v>
      </c>
      <c r="N10" s="44">
        <v>9</v>
      </c>
    </row>
    <row r="11" spans="1:14" ht="13" x14ac:dyDescent="0.3">
      <c r="A11" s="40">
        <v>10</v>
      </c>
      <c r="B11" s="41">
        <v>4326.4087136739636</v>
      </c>
      <c r="C11" s="41">
        <v>571.77803680887757</v>
      </c>
      <c r="D11" s="42" t="s">
        <v>202</v>
      </c>
      <c r="E11" s="41">
        <v>13</v>
      </c>
      <c r="F11" s="44">
        <v>8</v>
      </c>
      <c r="G11" s="44">
        <v>9</v>
      </c>
      <c r="H11" s="44">
        <v>5</v>
      </c>
      <c r="I11" s="44">
        <v>5</v>
      </c>
      <c r="J11" s="44">
        <v>5</v>
      </c>
      <c r="K11" s="44">
        <v>7</v>
      </c>
      <c r="L11" s="44">
        <v>9</v>
      </c>
      <c r="M11" s="44">
        <v>10</v>
      </c>
      <c r="N11" s="44">
        <v>10</v>
      </c>
    </row>
    <row r="12" spans="1:14" ht="13" x14ac:dyDescent="0.3">
      <c r="A12" s="40">
        <v>11</v>
      </c>
      <c r="B12" s="41">
        <v>4230.9275591091537</v>
      </c>
      <c r="C12" s="41">
        <v>559.15925048460747</v>
      </c>
      <c r="D12" s="42" t="s">
        <v>50</v>
      </c>
      <c r="E12" s="41">
        <v>8</v>
      </c>
      <c r="F12" s="44">
        <v>10</v>
      </c>
      <c r="G12" s="44">
        <v>11</v>
      </c>
      <c r="H12" s="44">
        <v>11</v>
      </c>
      <c r="I12" s="44">
        <v>10</v>
      </c>
      <c r="J12" s="44">
        <v>11</v>
      </c>
      <c r="K12" s="44">
        <v>10</v>
      </c>
      <c r="L12" s="44">
        <v>11</v>
      </c>
      <c r="M12" s="44">
        <v>11</v>
      </c>
      <c r="N12" s="44">
        <v>11</v>
      </c>
    </row>
    <row r="13" spans="1:14" ht="13" x14ac:dyDescent="0.3">
      <c r="A13" s="40">
        <v>12</v>
      </c>
      <c r="B13" s="41">
        <v>3395.161665851339</v>
      </c>
      <c r="C13" s="41">
        <v>448.70445684284721</v>
      </c>
      <c r="D13" s="42" t="s">
        <v>54</v>
      </c>
      <c r="E13" s="41">
        <v>7</v>
      </c>
      <c r="F13" s="44">
        <v>12</v>
      </c>
      <c r="G13" s="44">
        <v>12</v>
      </c>
      <c r="H13" s="44">
        <v>12</v>
      </c>
      <c r="I13" s="44">
        <v>11</v>
      </c>
      <c r="J13" s="44">
        <v>12</v>
      </c>
      <c r="K13" s="44">
        <v>12</v>
      </c>
      <c r="L13" s="44">
        <v>12</v>
      </c>
      <c r="M13" s="44">
        <v>12</v>
      </c>
      <c r="N13" s="44">
        <v>12</v>
      </c>
    </row>
    <row r="14" spans="1:14" ht="13" x14ac:dyDescent="0.3">
      <c r="A14" s="40">
        <v>13</v>
      </c>
      <c r="B14" s="41">
        <v>0</v>
      </c>
      <c r="C14" s="41">
        <v>0</v>
      </c>
      <c r="D14" s="42" t="s">
        <v>43</v>
      </c>
      <c r="E14" s="41">
        <v>3</v>
      </c>
      <c r="F14" s="44">
        <v>13</v>
      </c>
      <c r="G14" s="44">
        <v>13</v>
      </c>
      <c r="H14" s="44">
        <v>13</v>
      </c>
      <c r="I14" s="44">
        <v>13</v>
      </c>
      <c r="J14" s="44">
        <v>13</v>
      </c>
      <c r="K14" s="44">
        <v>13</v>
      </c>
      <c r="L14" s="44">
        <v>13</v>
      </c>
      <c r="M14" s="44">
        <v>13</v>
      </c>
      <c r="N14" s="44">
        <v>13</v>
      </c>
    </row>
    <row r="15" spans="1:14" x14ac:dyDescent="0.25">
      <c r="A15" s="7"/>
    </row>
    <row r="16" spans="1:14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</sheetData>
  <conditionalFormatting sqref="A2:A14 F2:N14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zoomScaleNormal="100" workbookViewId="0">
      <selection activeCell="J7" sqref="J7"/>
    </sheetView>
  </sheetViews>
  <sheetFormatPr baseColWidth="10" defaultColWidth="9.1796875" defaultRowHeight="12.5" x14ac:dyDescent="0.25"/>
  <cols>
    <col min="1" max="1" width="4.453125" style="4"/>
    <col min="2" max="2" width="22.1796875" style="12"/>
    <col min="3" max="6" width="11.1796875" style="46"/>
    <col min="7" max="8" width="12.54296875" style="46"/>
    <col min="9" max="9" width="9.7265625" style="4"/>
    <col min="10" max="10" width="11.81640625" bestFit="1" customWidth="1"/>
    <col min="11" max="11" width="20.08984375" bestFit="1" customWidth="1"/>
    <col min="12" max="12" width="4.81640625" bestFit="1" customWidth="1"/>
    <col min="13" max="13" width="6.36328125" bestFit="1" customWidth="1"/>
    <col min="14" max="1025" width="10.54296875"/>
  </cols>
  <sheetData>
    <row r="1" spans="1:13" x14ac:dyDescent="0.25">
      <c r="A1" s="2"/>
      <c r="B1" s="10"/>
      <c r="C1" s="45" t="s">
        <v>63</v>
      </c>
      <c r="D1" s="45" t="s">
        <v>64</v>
      </c>
      <c r="E1" s="45" t="s">
        <v>65</v>
      </c>
      <c r="F1" s="45" t="s">
        <v>66</v>
      </c>
      <c r="G1" s="45" t="s">
        <v>67</v>
      </c>
      <c r="H1" s="45" t="s">
        <v>68</v>
      </c>
      <c r="J1" s="9"/>
      <c r="K1" s="3"/>
      <c r="M1" s="65"/>
    </row>
    <row r="2" spans="1:13" x14ac:dyDescent="0.25">
      <c r="A2" s="2">
        <v>11</v>
      </c>
      <c r="B2" s="13" t="s">
        <v>69</v>
      </c>
      <c r="C2" s="45"/>
      <c r="D2" s="64">
        <v>29.17</v>
      </c>
      <c r="E2" s="45"/>
      <c r="F2" s="45"/>
      <c r="G2" s="45"/>
      <c r="H2" s="47"/>
      <c r="J2" s="3"/>
      <c r="K2" s="15"/>
      <c r="M2" s="9"/>
    </row>
    <row r="3" spans="1:13" x14ac:dyDescent="0.25">
      <c r="A3" s="2">
        <v>17</v>
      </c>
      <c r="B3" s="14" t="s">
        <v>70</v>
      </c>
      <c r="C3" s="45"/>
      <c r="D3" s="45"/>
      <c r="E3" s="45"/>
      <c r="F3" s="45"/>
      <c r="G3" s="45"/>
      <c r="H3" s="47"/>
      <c r="J3" s="3"/>
      <c r="K3" s="15"/>
      <c r="M3" s="9"/>
    </row>
    <row r="4" spans="1:13" x14ac:dyDescent="0.25">
      <c r="A4" s="2">
        <v>19</v>
      </c>
      <c r="B4" s="14" t="s">
        <v>71</v>
      </c>
      <c r="C4" s="45"/>
      <c r="D4" s="45"/>
      <c r="E4" s="45"/>
      <c r="F4" s="45"/>
      <c r="G4" s="45"/>
      <c r="H4" s="45"/>
      <c r="J4" s="6"/>
      <c r="K4" s="15"/>
      <c r="M4" s="65"/>
    </row>
    <row r="5" spans="1:13" x14ac:dyDescent="0.25">
      <c r="A5" s="2">
        <v>16</v>
      </c>
      <c r="B5" s="14" t="s">
        <v>43</v>
      </c>
      <c r="C5" s="45"/>
      <c r="D5" s="45"/>
      <c r="E5" s="45"/>
      <c r="F5" s="56">
        <v>86.417111632964861</v>
      </c>
      <c r="G5" s="45"/>
      <c r="H5" s="45"/>
      <c r="J5" s="6"/>
      <c r="K5" s="15"/>
      <c r="M5" s="65"/>
    </row>
    <row r="6" spans="1:13" x14ac:dyDescent="0.25">
      <c r="A6" s="2">
        <v>18</v>
      </c>
      <c r="B6" s="14" t="s">
        <v>39</v>
      </c>
      <c r="C6" s="45"/>
      <c r="D6" s="45"/>
      <c r="E6" s="45"/>
      <c r="F6" s="56">
        <v>92.436282661010978</v>
      </c>
      <c r="G6" s="45"/>
      <c r="H6" s="45"/>
      <c r="J6" s="6"/>
      <c r="K6" s="15"/>
    </row>
    <row r="7" spans="1:13" x14ac:dyDescent="0.25">
      <c r="A7" s="2">
        <v>28</v>
      </c>
      <c r="B7" s="13" t="s">
        <v>72</v>
      </c>
      <c r="C7" s="45"/>
      <c r="D7" s="64">
        <v>86.95</v>
      </c>
      <c r="E7" s="45"/>
      <c r="F7" s="56">
        <v>83.91609117922907</v>
      </c>
      <c r="G7" s="48"/>
      <c r="H7" s="47"/>
      <c r="J7" s="6"/>
      <c r="K7" s="15"/>
    </row>
    <row r="8" spans="1:13" x14ac:dyDescent="0.25">
      <c r="A8" s="2">
        <v>24</v>
      </c>
      <c r="B8" s="13" t="s">
        <v>38</v>
      </c>
      <c r="C8" s="45"/>
      <c r="D8" s="45"/>
      <c r="E8" s="45"/>
      <c r="F8" s="45"/>
      <c r="G8" s="45"/>
      <c r="H8" s="47"/>
      <c r="J8" s="3"/>
      <c r="K8" s="15"/>
    </row>
    <row r="9" spans="1:13" ht="14.5" x14ac:dyDescent="0.25">
      <c r="A9" s="2">
        <v>9</v>
      </c>
      <c r="B9" s="13" t="s">
        <v>19</v>
      </c>
      <c r="C9" s="45"/>
      <c r="D9" s="45"/>
      <c r="E9" s="45"/>
      <c r="F9" s="45"/>
      <c r="G9" s="57">
        <v>90.486026923720274</v>
      </c>
      <c r="H9" s="47"/>
      <c r="J9" s="3"/>
      <c r="K9" s="15"/>
    </row>
    <row r="10" spans="1:13" x14ac:dyDescent="0.25">
      <c r="A10" s="2">
        <v>7</v>
      </c>
      <c r="B10" s="13" t="s">
        <v>34</v>
      </c>
      <c r="C10" s="45"/>
      <c r="D10" s="45"/>
      <c r="E10" s="45"/>
      <c r="F10" s="45"/>
      <c r="G10" s="49"/>
      <c r="H10" s="47"/>
      <c r="J10" s="6"/>
      <c r="K10" s="15"/>
    </row>
    <row r="11" spans="1:13" x14ac:dyDescent="0.25">
      <c r="A11" s="2">
        <v>8</v>
      </c>
      <c r="B11" s="13" t="s">
        <v>26</v>
      </c>
      <c r="C11" s="45"/>
      <c r="D11" s="64">
        <v>88.61</v>
      </c>
      <c r="E11" s="45"/>
      <c r="F11" s="45"/>
      <c r="G11" s="50"/>
      <c r="H11" s="47"/>
      <c r="J11" s="6"/>
      <c r="K11" s="3"/>
      <c r="L11" s="1"/>
      <c r="M11" s="3"/>
    </row>
    <row r="12" spans="1:13" x14ac:dyDescent="0.25">
      <c r="A12" s="2">
        <v>25</v>
      </c>
      <c r="B12" s="13" t="s">
        <v>30</v>
      </c>
      <c r="C12" s="45"/>
      <c r="D12" s="45"/>
      <c r="E12" s="45"/>
      <c r="F12" s="45"/>
      <c r="G12" s="51"/>
      <c r="H12" s="47"/>
      <c r="J12" s="6"/>
      <c r="K12" s="5"/>
      <c r="L12" s="1"/>
      <c r="M12" s="3"/>
    </row>
    <row r="13" spans="1:13" x14ac:dyDescent="0.25">
      <c r="A13" s="2">
        <v>26</v>
      </c>
      <c r="B13" s="13" t="s">
        <v>16</v>
      </c>
      <c r="C13" s="45"/>
      <c r="D13" s="45"/>
      <c r="E13" s="45"/>
      <c r="F13" s="45"/>
      <c r="G13" s="51"/>
      <c r="H13" s="47"/>
      <c r="J13" s="6"/>
      <c r="K13" s="11"/>
      <c r="L13" s="61"/>
      <c r="M13" s="62"/>
    </row>
    <row r="14" spans="1:13" x14ac:dyDescent="0.25">
      <c r="A14" s="2">
        <v>4</v>
      </c>
      <c r="B14" s="13" t="s">
        <v>73</v>
      </c>
      <c r="C14" s="45"/>
      <c r="D14" s="64">
        <v>91.36999999999999</v>
      </c>
      <c r="E14" s="45"/>
      <c r="F14" s="45"/>
      <c r="G14" s="50"/>
      <c r="H14" s="47"/>
      <c r="J14" s="3"/>
      <c r="K14" s="11"/>
      <c r="L14" s="61"/>
      <c r="M14" s="62"/>
    </row>
    <row r="15" spans="1:13" x14ac:dyDescent="0.25">
      <c r="A15" s="2">
        <v>5</v>
      </c>
      <c r="B15" s="13" t="s">
        <v>36</v>
      </c>
      <c r="C15" s="45"/>
      <c r="D15" s="64">
        <v>91.77</v>
      </c>
      <c r="E15" s="45"/>
      <c r="F15" s="45"/>
      <c r="G15" s="50"/>
      <c r="H15" s="47"/>
      <c r="J15" s="6"/>
      <c r="K15" s="11"/>
      <c r="L15" s="61"/>
      <c r="M15" s="62"/>
    </row>
    <row r="16" spans="1:13" x14ac:dyDescent="0.25">
      <c r="A16" s="2">
        <v>10</v>
      </c>
      <c r="B16" s="14" t="s">
        <v>74</v>
      </c>
      <c r="C16" s="45"/>
      <c r="D16" s="45"/>
      <c r="E16" s="45"/>
      <c r="F16" s="45"/>
      <c r="G16" s="50"/>
      <c r="H16" s="45"/>
      <c r="J16" s="6"/>
      <c r="K16" s="11"/>
      <c r="L16" s="61"/>
      <c r="M16" s="62"/>
    </row>
    <row r="17" spans="1:13" x14ac:dyDescent="0.25">
      <c r="A17" s="2">
        <v>12</v>
      </c>
      <c r="B17" s="14" t="s">
        <v>75</v>
      </c>
      <c r="C17" s="45"/>
      <c r="D17" s="45"/>
      <c r="E17" s="45"/>
      <c r="F17" s="45"/>
      <c r="G17" s="50"/>
      <c r="H17" s="45"/>
      <c r="J17" s="6"/>
      <c r="K17" s="11"/>
      <c r="L17" s="61"/>
      <c r="M17" s="62"/>
    </row>
    <row r="18" spans="1:13" x14ac:dyDescent="0.25">
      <c r="A18" s="2">
        <v>20</v>
      </c>
      <c r="B18" s="13" t="s">
        <v>76</v>
      </c>
      <c r="C18" s="45"/>
      <c r="D18" s="64">
        <v>93.23</v>
      </c>
      <c r="E18" s="45"/>
      <c r="F18" s="45"/>
      <c r="G18" s="50"/>
      <c r="H18" s="47"/>
      <c r="J18" s="3"/>
      <c r="K18" s="11"/>
      <c r="L18" s="61"/>
      <c r="M18" s="62"/>
    </row>
    <row r="19" spans="1:13" x14ac:dyDescent="0.25">
      <c r="A19" s="2">
        <v>29</v>
      </c>
      <c r="B19" s="13" t="s">
        <v>77</v>
      </c>
      <c r="C19" s="45"/>
      <c r="D19" s="45"/>
      <c r="E19" s="45"/>
      <c r="F19" s="45"/>
      <c r="G19" s="51"/>
      <c r="H19" s="47"/>
      <c r="J19" s="3"/>
      <c r="K19" s="11"/>
      <c r="L19" s="61"/>
      <c r="M19" s="62"/>
    </row>
    <row r="20" spans="1:13" ht="14.5" x14ac:dyDescent="0.25">
      <c r="A20" s="2">
        <v>15</v>
      </c>
      <c r="B20" s="14" t="s">
        <v>49</v>
      </c>
      <c r="C20" s="45"/>
      <c r="D20" s="45"/>
      <c r="E20" s="45"/>
      <c r="F20" s="45"/>
      <c r="G20" s="57">
        <v>85.194569241752831</v>
      </c>
      <c r="H20" s="45"/>
      <c r="J20" s="3"/>
      <c r="K20" s="11"/>
      <c r="L20" s="61"/>
      <c r="M20" s="62"/>
    </row>
    <row r="21" spans="1:13" ht="14.5" x14ac:dyDescent="0.25">
      <c r="A21" s="2">
        <v>14</v>
      </c>
      <c r="B21" s="14" t="s">
        <v>37</v>
      </c>
      <c r="C21" s="45"/>
      <c r="D21" s="45"/>
      <c r="E21" s="45"/>
      <c r="F21" s="45"/>
      <c r="G21" s="57">
        <v>86.9522575464227</v>
      </c>
      <c r="H21" s="45"/>
      <c r="J21" s="6"/>
      <c r="K21" s="66"/>
      <c r="L21" s="67"/>
      <c r="M21" s="65"/>
    </row>
    <row r="22" spans="1:13" x14ac:dyDescent="0.25">
      <c r="A22" s="2">
        <v>3</v>
      </c>
      <c r="B22" s="13" t="s">
        <v>21</v>
      </c>
      <c r="C22" s="45"/>
      <c r="D22" s="64">
        <v>91.25</v>
      </c>
      <c r="E22" s="45"/>
      <c r="F22" s="45"/>
      <c r="G22" s="50"/>
      <c r="H22" s="47"/>
      <c r="K22" s="5"/>
      <c r="L22" s="1"/>
      <c r="M22" s="3"/>
    </row>
    <row r="23" spans="1:13" x14ac:dyDescent="0.25">
      <c r="A23" s="2">
        <v>13</v>
      </c>
      <c r="B23" s="14" t="s">
        <v>28</v>
      </c>
      <c r="C23" s="45"/>
      <c r="D23" s="45"/>
      <c r="E23" s="45"/>
      <c r="F23" s="60">
        <v>94.291171543206488</v>
      </c>
      <c r="G23" s="50"/>
      <c r="H23" s="47"/>
      <c r="J23" s="3"/>
      <c r="K23" s="5"/>
      <c r="L23" s="1"/>
      <c r="M23" s="3"/>
    </row>
    <row r="24" spans="1:13" x14ac:dyDescent="0.25">
      <c r="A24" s="2">
        <v>2</v>
      </c>
      <c r="B24" s="13" t="s">
        <v>23</v>
      </c>
      <c r="C24" s="45"/>
      <c r="D24" s="45"/>
      <c r="E24" s="45"/>
      <c r="F24" s="45"/>
      <c r="G24" s="50"/>
      <c r="H24" s="47"/>
      <c r="K24" s="5"/>
      <c r="L24" s="1"/>
      <c r="M24" s="3"/>
    </row>
    <row r="25" spans="1:13" x14ac:dyDescent="0.25">
      <c r="A25" s="2">
        <v>27</v>
      </c>
      <c r="B25" s="13" t="s">
        <v>58</v>
      </c>
      <c r="C25" s="45"/>
      <c r="D25" s="45"/>
      <c r="E25" s="45"/>
      <c r="F25" s="45"/>
      <c r="G25" s="51"/>
      <c r="H25" s="47"/>
      <c r="J25" s="6"/>
      <c r="K25" s="5"/>
      <c r="L25" s="1"/>
      <c r="M25" s="3"/>
    </row>
    <row r="26" spans="1:13" x14ac:dyDescent="0.25">
      <c r="A26" s="2">
        <v>21</v>
      </c>
      <c r="B26" s="13" t="s">
        <v>78</v>
      </c>
      <c r="C26" s="45"/>
      <c r="D26" s="45"/>
      <c r="E26" s="45"/>
      <c r="F26" s="45"/>
      <c r="G26" s="50"/>
      <c r="H26" s="47"/>
      <c r="J26" s="6"/>
      <c r="K26" s="5"/>
      <c r="L26" s="1"/>
      <c r="M26" s="3"/>
    </row>
    <row r="27" spans="1:13" x14ac:dyDescent="0.25">
      <c r="A27" s="2">
        <v>22</v>
      </c>
      <c r="B27" s="14" t="s">
        <v>79</v>
      </c>
      <c r="C27" s="45"/>
      <c r="D27" s="45"/>
      <c r="E27" s="45"/>
      <c r="F27" s="45"/>
      <c r="G27" s="50"/>
      <c r="H27" s="45"/>
      <c r="J27" s="6"/>
      <c r="K27" s="5"/>
      <c r="L27" s="1"/>
      <c r="M27" s="3"/>
    </row>
    <row r="28" spans="1:13" x14ac:dyDescent="0.25">
      <c r="A28" s="2">
        <v>6</v>
      </c>
      <c r="B28" s="13" t="s">
        <v>27</v>
      </c>
      <c r="C28" s="45"/>
      <c r="D28" s="58">
        <v>95.53</v>
      </c>
      <c r="E28" s="45"/>
      <c r="F28" s="45">
        <v>88.752159051606412</v>
      </c>
      <c r="G28" s="50"/>
      <c r="H28" s="47"/>
      <c r="J28" s="3"/>
      <c r="K28" s="3"/>
      <c r="L28" s="3"/>
      <c r="M28" s="3"/>
    </row>
    <row r="29" spans="1:13" ht="14.5" x14ac:dyDescent="0.25">
      <c r="A29" s="2">
        <v>1</v>
      </c>
      <c r="B29" s="14" t="s">
        <v>32</v>
      </c>
      <c r="C29" s="45"/>
      <c r="D29" s="45"/>
      <c r="E29" s="45"/>
      <c r="F29" s="45"/>
      <c r="G29" s="57">
        <v>85.732712387332839</v>
      </c>
      <c r="H29" s="45"/>
    </row>
    <row r="30" spans="1:13" ht="13.5" customHeight="1" x14ac:dyDescent="0.25">
      <c r="A30" s="2">
        <v>31</v>
      </c>
      <c r="B30" s="13" t="s">
        <v>61</v>
      </c>
      <c r="C30" s="45"/>
      <c r="D30" s="45"/>
      <c r="E30" s="45"/>
      <c r="F30" s="45"/>
      <c r="G30" s="51"/>
      <c r="H30" s="47"/>
      <c r="J30" s="3"/>
      <c r="K30" s="3"/>
      <c r="L30" s="3"/>
    </row>
    <row r="31" spans="1:13" x14ac:dyDescent="0.25">
      <c r="A31" s="2">
        <v>23</v>
      </c>
      <c r="B31" s="13" t="s">
        <v>14</v>
      </c>
      <c r="C31" s="45"/>
      <c r="D31" s="46">
        <v>100</v>
      </c>
      <c r="E31" s="45"/>
      <c r="F31" s="56">
        <v>100</v>
      </c>
      <c r="G31" s="51"/>
      <c r="H31" s="47"/>
      <c r="J31" s="3"/>
      <c r="K31" s="3"/>
      <c r="L31" s="3"/>
    </row>
    <row r="32" spans="1:13" x14ac:dyDescent="0.25">
      <c r="A32" s="2">
        <v>30</v>
      </c>
      <c r="B32" s="13" t="s">
        <v>80</v>
      </c>
      <c r="C32" s="45"/>
      <c r="D32" s="45"/>
      <c r="E32" s="45"/>
      <c r="F32" s="45"/>
      <c r="G32" s="51"/>
      <c r="H32" s="47"/>
      <c r="J32" s="3"/>
      <c r="K32" s="3"/>
      <c r="L32" s="3"/>
    </row>
    <row r="33" spans="1:8" ht="14.5" x14ac:dyDescent="0.25">
      <c r="A33" s="52"/>
      <c r="B33" s="53" t="s">
        <v>53</v>
      </c>
      <c r="C33" s="54"/>
      <c r="D33" s="54"/>
      <c r="E33" s="54"/>
      <c r="F33" s="54"/>
      <c r="G33" s="63">
        <v>91.968585231814544</v>
      </c>
      <c r="H33" s="55"/>
    </row>
    <row r="34" spans="1:8" ht="14.5" x14ac:dyDescent="0.25">
      <c r="A34" s="52"/>
      <c r="B34" s="53" t="s">
        <v>57</v>
      </c>
      <c r="C34" s="54"/>
      <c r="D34" s="54"/>
      <c r="E34" s="54"/>
      <c r="F34" s="54"/>
      <c r="G34" s="63">
        <v>88.07923859462818</v>
      </c>
      <c r="H34" s="55"/>
    </row>
    <row r="35" spans="1:8" ht="14.5" x14ac:dyDescent="0.25">
      <c r="A35" s="52"/>
      <c r="B35" s="53" t="s">
        <v>33</v>
      </c>
      <c r="C35" s="54"/>
      <c r="D35" s="54"/>
      <c r="E35" s="54"/>
      <c r="F35" s="54"/>
      <c r="G35" s="63">
        <v>87.7934277456621</v>
      </c>
      <c r="H35" s="55"/>
    </row>
    <row r="36" spans="1:8" x14ac:dyDescent="0.25">
      <c r="A36" s="52"/>
      <c r="B36" s="53" t="s">
        <v>24</v>
      </c>
      <c r="C36" s="54"/>
      <c r="D36" s="54"/>
      <c r="E36" s="54"/>
      <c r="F36" s="59">
        <v>92.863990394752008</v>
      </c>
      <c r="G36" s="54"/>
      <c r="H36" s="54"/>
    </row>
    <row r="37" spans="1:8" x14ac:dyDescent="0.25">
      <c r="A37" s="52"/>
      <c r="B37" s="53" t="s">
        <v>62</v>
      </c>
      <c r="C37" s="54"/>
      <c r="D37" s="54"/>
      <c r="E37" s="54"/>
      <c r="F37" s="59">
        <v>84.63014913684674</v>
      </c>
      <c r="G37" s="54"/>
      <c r="H37" s="54"/>
    </row>
  </sheetData>
  <pageMargins left="0.7" right="0.7" top="0.78749999999999998" bottom="0.78749999999999998" header="0.51180555555555496" footer="0.51180555555555496"/>
  <pageSetup paperSize="9" firstPageNumber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"/>
  <sheetViews>
    <sheetView workbookViewId="0">
      <selection activeCell="Q16" sqref="Q16"/>
    </sheetView>
  </sheetViews>
  <sheetFormatPr baseColWidth="10" defaultColWidth="10.7265625" defaultRowHeight="12.5" x14ac:dyDescent="0.25"/>
  <cols>
    <col min="1" max="1" width="7.54296875" bestFit="1" customWidth="1"/>
    <col min="2" max="2" width="6.26953125" bestFit="1" customWidth="1"/>
    <col min="3" max="3" width="9.1796875" bestFit="1" customWidth="1"/>
    <col min="4" max="4" width="20.1796875" bestFit="1" customWidth="1"/>
    <col min="5" max="5" width="8" bestFit="1" customWidth="1"/>
    <col min="6" max="14" width="3.36328125" bestFit="1" customWidth="1"/>
    <col min="15" max="15" width="4.36328125" bestFit="1" customWidth="1"/>
  </cols>
  <sheetData>
    <row r="1" spans="1:15" ht="13.5" thickBot="1" x14ac:dyDescent="0.3">
      <c r="A1" s="29" t="s">
        <v>112</v>
      </c>
      <c r="B1" s="30" t="s">
        <v>113</v>
      </c>
      <c r="C1" s="30" t="s">
        <v>114</v>
      </c>
      <c r="D1" s="30" t="s">
        <v>115</v>
      </c>
      <c r="E1" s="30" t="s">
        <v>131</v>
      </c>
      <c r="F1" s="31">
        <v>1</v>
      </c>
      <c r="G1" s="31">
        <v>2</v>
      </c>
      <c r="H1" s="31">
        <v>3</v>
      </c>
      <c r="I1" s="31">
        <v>4</v>
      </c>
      <c r="J1" s="31">
        <v>5</v>
      </c>
      <c r="K1" s="31">
        <v>6</v>
      </c>
      <c r="L1" s="31">
        <v>7</v>
      </c>
      <c r="M1" s="31">
        <v>8</v>
      </c>
      <c r="N1" s="31">
        <v>9</v>
      </c>
      <c r="O1" s="31">
        <v>10</v>
      </c>
    </row>
    <row r="2" spans="1:15" ht="13" x14ac:dyDescent="0.3">
      <c r="A2" s="32">
        <v>1</v>
      </c>
      <c r="B2" s="21">
        <v>8870.8354642325357</v>
      </c>
      <c r="C2" s="21">
        <v>1000</v>
      </c>
      <c r="D2" s="33" t="s">
        <v>14</v>
      </c>
      <c r="E2" s="21">
        <v>8</v>
      </c>
      <c r="F2" s="34">
        <v>2</v>
      </c>
      <c r="G2" s="35">
        <v>2</v>
      </c>
      <c r="H2" s="35">
        <v>4</v>
      </c>
      <c r="I2" s="35">
        <v>3</v>
      </c>
      <c r="J2" s="35">
        <v>2</v>
      </c>
      <c r="K2" s="35">
        <v>1</v>
      </c>
      <c r="L2" s="35">
        <v>1</v>
      </c>
      <c r="M2" s="35">
        <v>1</v>
      </c>
      <c r="N2" s="35">
        <v>1</v>
      </c>
      <c r="O2" s="35">
        <v>1</v>
      </c>
    </row>
    <row r="3" spans="1:15" ht="13" x14ac:dyDescent="0.3">
      <c r="A3" s="32">
        <v>2</v>
      </c>
      <c r="B3" s="21">
        <v>8352.7572649228678</v>
      </c>
      <c r="C3" s="21">
        <v>941.59758667618462</v>
      </c>
      <c r="D3" s="33" t="s">
        <v>132</v>
      </c>
      <c r="E3" s="21">
        <v>11</v>
      </c>
      <c r="F3" s="35">
        <v>4</v>
      </c>
      <c r="G3" s="35">
        <v>3</v>
      </c>
      <c r="H3" s="35">
        <v>2</v>
      </c>
      <c r="I3" s="35">
        <v>4</v>
      </c>
      <c r="J3" s="35">
        <v>4</v>
      </c>
      <c r="K3" s="35">
        <v>4</v>
      </c>
      <c r="L3" s="35">
        <v>4</v>
      </c>
      <c r="M3" s="35">
        <v>2</v>
      </c>
      <c r="N3" s="35">
        <v>2</v>
      </c>
      <c r="O3" s="35">
        <v>2</v>
      </c>
    </row>
    <row r="4" spans="1:15" ht="13" x14ac:dyDescent="0.3">
      <c r="A4" s="32">
        <v>3</v>
      </c>
      <c r="B4" s="21">
        <v>8261.562381034184</v>
      </c>
      <c r="C4" s="21">
        <v>931.31728283599011</v>
      </c>
      <c r="D4" s="33" t="s">
        <v>27</v>
      </c>
      <c r="E4" s="21">
        <v>6</v>
      </c>
      <c r="F4" s="35">
        <v>3</v>
      </c>
      <c r="G4" s="35">
        <v>4</v>
      </c>
      <c r="H4" s="35">
        <v>3</v>
      </c>
      <c r="I4" s="35">
        <v>2</v>
      </c>
      <c r="J4" s="35">
        <v>3</v>
      </c>
      <c r="K4" s="35">
        <v>3</v>
      </c>
      <c r="L4" s="35">
        <v>2</v>
      </c>
      <c r="M4" s="35">
        <v>3</v>
      </c>
      <c r="N4" s="35">
        <v>3</v>
      </c>
      <c r="O4" s="35">
        <v>3</v>
      </c>
    </row>
    <row r="5" spans="1:15" ht="13" x14ac:dyDescent="0.3">
      <c r="A5" s="32">
        <v>4</v>
      </c>
      <c r="B5" s="21">
        <v>8174.6555445997783</v>
      </c>
      <c r="C5" s="21">
        <v>921.52036609857385</v>
      </c>
      <c r="D5" s="33" t="s">
        <v>77</v>
      </c>
      <c r="E5" s="21">
        <v>2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5">
        <v>2</v>
      </c>
      <c r="L5" s="35">
        <v>3</v>
      </c>
      <c r="M5" s="35">
        <v>4</v>
      </c>
      <c r="N5" s="35">
        <v>4</v>
      </c>
      <c r="O5" s="35">
        <v>4</v>
      </c>
    </row>
    <row r="6" spans="1:15" ht="13" x14ac:dyDescent="0.3">
      <c r="A6" s="32">
        <v>5</v>
      </c>
      <c r="B6" s="21">
        <v>8055.1654802520015</v>
      </c>
      <c r="C6" s="21">
        <v>908.05037617151856</v>
      </c>
      <c r="D6" s="33" t="s">
        <v>21</v>
      </c>
      <c r="E6" s="21">
        <v>10</v>
      </c>
      <c r="F6" s="35">
        <v>6</v>
      </c>
      <c r="G6" s="35">
        <v>6</v>
      </c>
      <c r="H6" s="35">
        <v>7</v>
      </c>
      <c r="I6" s="35">
        <v>6</v>
      </c>
      <c r="J6" s="35">
        <v>6</v>
      </c>
      <c r="K6" s="35">
        <v>5</v>
      </c>
      <c r="L6" s="35">
        <v>5</v>
      </c>
      <c r="M6" s="35">
        <v>5</v>
      </c>
      <c r="N6" s="35">
        <v>5</v>
      </c>
      <c r="O6" s="35">
        <v>5</v>
      </c>
    </row>
    <row r="7" spans="1:15" ht="13" x14ac:dyDescent="0.3">
      <c r="A7" s="32">
        <v>6</v>
      </c>
      <c r="B7" s="21">
        <v>8004.5395344495264</v>
      </c>
      <c r="C7" s="21">
        <v>902.34336627300331</v>
      </c>
      <c r="D7" s="33" t="s">
        <v>39</v>
      </c>
      <c r="E7" s="21">
        <v>5</v>
      </c>
      <c r="F7" s="35">
        <v>5</v>
      </c>
      <c r="G7" s="35">
        <v>5</v>
      </c>
      <c r="H7" s="35">
        <v>6</v>
      </c>
      <c r="I7" s="35">
        <v>5</v>
      </c>
      <c r="J7" s="35">
        <v>5</v>
      </c>
      <c r="K7" s="35">
        <v>6</v>
      </c>
      <c r="L7" s="35">
        <v>6</v>
      </c>
      <c r="M7" s="35">
        <v>6</v>
      </c>
      <c r="N7" s="35">
        <v>6</v>
      </c>
      <c r="O7" s="35">
        <v>6</v>
      </c>
    </row>
    <row r="8" spans="1:15" ht="13" x14ac:dyDescent="0.3">
      <c r="A8" s="32">
        <v>7</v>
      </c>
      <c r="B8" s="21">
        <v>7580.6808356380243</v>
      </c>
      <c r="C8" s="21">
        <v>854.56221865500129</v>
      </c>
      <c r="D8" s="33" t="s">
        <v>133</v>
      </c>
      <c r="E8" s="21">
        <v>14</v>
      </c>
      <c r="F8" s="35">
        <v>8</v>
      </c>
      <c r="G8" s="35">
        <v>8</v>
      </c>
      <c r="H8" s="35">
        <v>5</v>
      </c>
      <c r="I8" s="35">
        <v>7</v>
      </c>
      <c r="J8" s="35">
        <v>7</v>
      </c>
      <c r="K8" s="35">
        <v>7</v>
      </c>
      <c r="L8" s="35">
        <v>7</v>
      </c>
      <c r="M8" s="35">
        <v>7</v>
      </c>
      <c r="N8" s="35">
        <v>7</v>
      </c>
      <c r="O8" s="35">
        <v>7</v>
      </c>
    </row>
    <row r="9" spans="1:15" ht="13" x14ac:dyDescent="0.3">
      <c r="A9" s="32">
        <v>8</v>
      </c>
      <c r="B9" s="21">
        <v>7264.299257783031</v>
      </c>
      <c r="C9" s="21">
        <v>818.89685442514349</v>
      </c>
      <c r="D9" s="33" t="s">
        <v>43</v>
      </c>
      <c r="E9" s="21">
        <v>12</v>
      </c>
      <c r="F9" s="35">
        <v>9</v>
      </c>
      <c r="G9" s="35">
        <v>10</v>
      </c>
      <c r="H9" s="35">
        <v>10</v>
      </c>
      <c r="I9" s="35">
        <v>9</v>
      </c>
      <c r="J9" s="35">
        <v>9</v>
      </c>
      <c r="K9" s="35">
        <v>8</v>
      </c>
      <c r="L9" s="35">
        <v>8</v>
      </c>
      <c r="M9" s="35">
        <v>8</v>
      </c>
      <c r="N9" s="35">
        <v>8</v>
      </c>
      <c r="O9" s="35">
        <v>8</v>
      </c>
    </row>
    <row r="10" spans="1:15" ht="13" x14ac:dyDescent="0.3">
      <c r="A10" s="32">
        <v>9</v>
      </c>
      <c r="B10" s="21">
        <v>7186.9924887921479</v>
      </c>
      <c r="C10" s="21">
        <v>810.18214324573023</v>
      </c>
      <c r="D10" s="33" t="s">
        <v>22</v>
      </c>
      <c r="E10" s="21">
        <v>1</v>
      </c>
      <c r="F10" s="35">
        <v>7</v>
      </c>
      <c r="G10" s="35">
        <v>7</v>
      </c>
      <c r="H10" s="35">
        <v>8</v>
      </c>
      <c r="I10" s="35">
        <v>8</v>
      </c>
      <c r="J10" s="35">
        <v>8</v>
      </c>
      <c r="K10" s="35">
        <v>9</v>
      </c>
      <c r="L10" s="35">
        <v>9</v>
      </c>
      <c r="M10" s="35">
        <v>9</v>
      </c>
      <c r="N10" s="35">
        <v>9</v>
      </c>
      <c r="O10" s="35">
        <v>9</v>
      </c>
    </row>
    <row r="11" spans="1:15" ht="13" x14ac:dyDescent="0.3">
      <c r="A11" s="32">
        <v>10</v>
      </c>
      <c r="B11" s="21">
        <v>6641.6563451332549</v>
      </c>
      <c r="C11" s="21">
        <v>748.70697037642105</v>
      </c>
      <c r="D11" s="33" t="s">
        <v>134</v>
      </c>
      <c r="E11" s="21">
        <v>3</v>
      </c>
      <c r="F11" s="35">
        <v>10</v>
      </c>
      <c r="G11" s="35">
        <v>9</v>
      </c>
      <c r="H11" s="35">
        <v>9</v>
      </c>
      <c r="I11" s="35">
        <v>11</v>
      </c>
      <c r="J11" s="35">
        <v>11</v>
      </c>
      <c r="K11" s="35">
        <v>11</v>
      </c>
      <c r="L11" s="35">
        <v>11</v>
      </c>
      <c r="M11" s="35">
        <v>10</v>
      </c>
      <c r="N11" s="35">
        <v>10</v>
      </c>
      <c r="O11" s="35">
        <v>10</v>
      </c>
    </row>
    <row r="12" spans="1:15" ht="13" x14ac:dyDescent="0.3">
      <c r="A12" s="32">
        <v>11</v>
      </c>
      <c r="B12" s="21">
        <v>6468.4295003084171</v>
      </c>
      <c r="C12" s="21">
        <v>729.17928941296589</v>
      </c>
      <c r="D12" s="33" t="s">
        <v>135</v>
      </c>
      <c r="E12" s="21">
        <v>9</v>
      </c>
      <c r="F12" s="35">
        <v>11</v>
      </c>
      <c r="G12" s="35">
        <v>12</v>
      </c>
      <c r="H12" s="35">
        <v>12</v>
      </c>
      <c r="I12" s="35">
        <v>12</v>
      </c>
      <c r="J12" s="35">
        <v>12</v>
      </c>
      <c r="K12" s="35">
        <v>12</v>
      </c>
      <c r="L12" s="35">
        <v>12</v>
      </c>
      <c r="M12" s="35">
        <v>11</v>
      </c>
      <c r="N12" s="35">
        <v>11</v>
      </c>
      <c r="O12" s="35">
        <v>11</v>
      </c>
    </row>
    <row r="13" spans="1:15" ht="13" x14ac:dyDescent="0.3">
      <c r="A13" s="32">
        <v>12</v>
      </c>
      <c r="B13" s="21">
        <v>5403.3869885291115</v>
      </c>
      <c r="C13" s="21">
        <v>609.11816145341936</v>
      </c>
      <c r="D13" s="33" t="s">
        <v>98</v>
      </c>
      <c r="E13" s="21">
        <v>13</v>
      </c>
      <c r="F13" s="35">
        <v>12</v>
      </c>
      <c r="G13" s="35">
        <v>11</v>
      </c>
      <c r="H13" s="35">
        <v>11</v>
      </c>
      <c r="I13" s="35">
        <v>10</v>
      </c>
      <c r="J13" s="35">
        <v>10</v>
      </c>
      <c r="K13" s="35">
        <v>10</v>
      </c>
      <c r="L13" s="35">
        <v>10</v>
      </c>
      <c r="M13" s="35">
        <v>12</v>
      </c>
      <c r="N13" s="35">
        <v>12</v>
      </c>
      <c r="O13" s="35">
        <v>12</v>
      </c>
    </row>
    <row r="14" spans="1:15" ht="13" x14ac:dyDescent="0.3">
      <c r="A14" s="32">
        <v>13</v>
      </c>
      <c r="B14" s="21">
        <v>3741.8897343469303</v>
      </c>
      <c r="C14" s="21">
        <v>421.81931447543332</v>
      </c>
      <c r="D14" s="33" t="s">
        <v>136</v>
      </c>
      <c r="E14" s="21">
        <v>4</v>
      </c>
      <c r="F14" s="35">
        <v>13</v>
      </c>
      <c r="G14" s="35">
        <v>13</v>
      </c>
      <c r="H14" s="35">
        <v>13</v>
      </c>
      <c r="I14" s="35">
        <v>13</v>
      </c>
      <c r="J14" s="35">
        <v>13</v>
      </c>
      <c r="K14" s="35">
        <v>13</v>
      </c>
      <c r="L14" s="35">
        <v>13</v>
      </c>
      <c r="M14" s="35">
        <v>13</v>
      </c>
      <c r="N14" s="35">
        <v>13</v>
      </c>
      <c r="O14" s="35">
        <v>13</v>
      </c>
    </row>
    <row r="15" spans="1:15" ht="13" x14ac:dyDescent="0.3">
      <c r="A15" s="32">
        <v>14</v>
      </c>
      <c r="B15" s="21">
        <v>0</v>
      </c>
      <c r="C15" s="21">
        <v>0</v>
      </c>
      <c r="D15" s="33" t="s">
        <v>129</v>
      </c>
      <c r="E15" s="21">
        <v>7</v>
      </c>
      <c r="F15" s="35">
        <v>13</v>
      </c>
      <c r="G15" s="35">
        <v>13</v>
      </c>
      <c r="H15" s="35">
        <v>13</v>
      </c>
      <c r="I15" s="35">
        <v>13</v>
      </c>
      <c r="J15" s="35">
        <v>14</v>
      </c>
      <c r="K15" s="35">
        <v>14</v>
      </c>
      <c r="L15" s="35">
        <v>14</v>
      </c>
      <c r="M15" s="35">
        <v>14</v>
      </c>
      <c r="N15" s="35">
        <v>14</v>
      </c>
      <c r="O15" s="35">
        <v>14</v>
      </c>
    </row>
  </sheetData>
  <conditionalFormatting sqref="A2:A15 F2:O15">
    <cfRule type="cellIs" dxfId="17" priority="1" stopIfTrue="1" operator="equal">
      <formula>1</formula>
    </cfRule>
    <cfRule type="cellIs" dxfId="16" priority="2" stopIfTrue="1" operator="equal">
      <formula>2</formula>
    </cfRule>
    <cfRule type="cellIs" dxfId="15" priority="3" stopIfTrue="1" operator="equal">
      <formula>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6"/>
  <sheetViews>
    <sheetView zoomScaleNormal="100" workbookViewId="0">
      <selection activeCell="W10" sqref="W10"/>
    </sheetView>
  </sheetViews>
  <sheetFormatPr baseColWidth="10" defaultColWidth="10.36328125" defaultRowHeight="12.5" x14ac:dyDescent="0.25"/>
  <cols>
    <col min="1" max="1" width="7.54296875" style="7" bestFit="1" customWidth="1"/>
    <col min="2" max="2" width="6.26953125" bestFit="1" customWidth="1"/>
    <col min="3" max="3" width="9.1796875" bestFit="1" customWidth="1"/>
    <col min="4" max="4" width="21.7265625" bestFit="1" customWidth="1"/>
    <col min="5" max="5" width="10" customWidth="1"/>
    <col min="6" max="14" width="3.36328125" bestFit="1" customWidth="1"/>
    <col min="15" max="20" width="4.36328125" bestFit="1" customWidth="1"/>
  </cols>
  <sheetData>
    <row r="1" spans="1:20" ht="13.5" thickBot="1" x14ac:dyDescent="0.3">
      <c r="A1" s="29" t="s">
        <v>112</v>
      </c>
      <c r="B1" s="30" t="s">
        <v>113</v>
      </c>
      <c r="C1" s="30" t="s">
        <v>114</v>
      </c>
      <c r="D1" s="30" t="s">
        <v>115</v>
      </c>
      <c r="E1" s="30" t="s">
        <v>131</v>
      </c>
      <c r="F1" s="31">
        <v>1</v>
      </c>
      <c r="G1" s="31">
        <v>2</v>
      </c>
      <c r="H1" s="31">
        <v>3</v>
      </c>
      <c r="I1" s="31">
        <v>4</v>
      </c>
      <c r="J1" s="31">
        <v>5</v>
      </c>
      <c r="K1" s="31">
        <v>6</v>
      </c>
      <c r="L1" s="31">
        <v>7</v>
      </c>
      <c r="M1" s="31">
        <v>8</v>
      </c>
      <c r="N1" s="31">
        <v>9</v>
      </c>
      <c r="O1" s="31">
        <v>10</v>
      </c>
      <c r="P1" s="31">
        <v>11</v>
      </c>
      <c r="Q1" s="31">
        <v>12</v>
      </c>
      <c r="R1" s="31">
        <v>13</v>
      </c>
      <c r="S1" s="31">
        <v>14</v>
      </c>
      <c r="T1" s="31">
        <v>15</v>
      </c>
    </row>
    <row r="2" spans="1:20" ht="13" x14ac:dyDescent="0.3">
      <c r="A2" s="32">
        <v>1</v>
      </c>
      <c r="B2" s="21">
        <v>12581.94058610906</v>
      </c>
      <c r="C2" s="21">
        <v>1000</v>
      </c>
      <c r="D2" s="33" t="s">
        <v>137</v>
      </c>
      <c r="E2" s="21">
        <v>2</v>
      </c>
      <c r="F2" s="34">
        <v>1</v>
      </c>
      <c r="G2" s="35">
        <v>1</v>
      </c>
      <c r="H2" s="35">
        <v>1</v>
      </c>
      <c r="I2" s="35">
        <v>1</v>
      </c>
      <c r="J2" s="35">
        <v>1</v>
      </c>
      <c r="K2" s="35">
        <v>1</v>
      </c>
      <c r="L2" s="35">
        <v>1</v>
      </c>
      <c r="M2" s="35">
        <v>1</v>
      </c>
      <c r="N2" s="35">
        <v>1</v>
      </c>
      <c r="O2" s="35">
        <v>1</v>
      </c>
      <c r="P2" s="35">
        <v>1</v>
      </c>
      <c r="Q2" s="35">
        <v>1</v>
      </c>
      <c r="R2" s="35">
        <v>1</v>
      </c>
      <c r="S2" s="35">
        <v>1</v>
      </c>
      <c r="T2" s="35">
        <v>1</v>
      </c>
    </row>
    <row r="3" spans="1:20" ht="13" x14ac:dyDescent="0.3">
      <c r="A3" s="32">
        <v>2</v>
      </c>
      <c r="B3" s="21">
        <v>12252.238526369245</v>
      </c>
      <c r="C3" s="21">
        <v>973.79561145728042</v>
      </c>
      <c r="D3" s="33" t="s">
        <v>138</v>
      </c>
      <c r="E3" s="21">
        <v>13</v>
      </c>
      <c r="F3" s="35">
        <v>3</v>
      </c>
      <c r="G3" s="35">
        <v>2</v>
      </c>
      <c r="H3" s="35">
        <v>2</v>
      </c>
      <c r="I3" s="35">
        <v>2</v>
      </c>
      <c r="J3" s="35">
        <v>2</v>
      </c>
      <c r="K3" s="35">
        <v>2</v>
      </c>
      <c r="L3" s="35">
        <v>2</v>
      </c>
      <c r="M3" s="35">
        <v>2</v>
      </c>
      <c r="N3" s="35">
        <v>2</v>
      </c>
      <c r="O3" s="35">
        <v>2</v>
      </c>
      <c r="P3" s="35">
        <v>2</v>
      </c>
      <c r="Q3" s="35">
        <v>2</v>
      </c>
      <c r="R3" s="35">
        <v>2</v>
      </c>
      <c r="S3" s="35">
        <v>2</v>
      </c>
      <c r="T3" s="35">
        <v>2</v>
      </c>
    </row>
    <row r="4" spans="1:20" ht="13" x14ac:dyDescent="0.3">
      <c r="A4" s="32">
        <v>3</v>
      </c>
      <c r="B4" s="21">
        <v>11791.534273784004</v>
      </c>
      <c r="C4" s="21">
        <v>937.179300210836</v>
      </c>
      <c r="D4" s="33" t="s">
        <v>139</v>
      </c>
      <c r="E4" s="21">
        <v>8</v>
      </c>
      <c r="F4" s="35">
        <v>2</v>
      </c>
      <c r="G4" s="35">
        <v>3</v>
      </c>
      <c r="H4" s="35">
        <v>3</v>
      </c>
      <c r="I4" s="35">
        <v>3</v>
      </c>
      <c r="J4" s="35">
        <v>4</v>
      </c>
      <c r="K4" s="35">
        <v>5</v>
      </c>
      <c r="L4" s="35">
        <v>3</v>
      </c>
      <c r="M4" s="35">
        <v>3</v>
      </c>
      <c r="N4" s="35">
        <v>3</v>
      </c>
      <c r="O4" s="35">
        <v>3</v>
      </c>
      <c r="P4" s="35">
        <v>3</v>
      </c>
      <c r="Q4" s="35">
        <v>3</v>
      </c>
      <c r="R4" s="35">
        <v>3</v>
      </c>
      <c r="S4" s="35">
        <v>3</v>
      </c>
      <c r="T4" s="35">
        <v>3</v>
      </c>
    </row>
    <row r="5" spans="1:20" ht="13" x14ac:dyDescent="0.3">
      <c r="A5" s="32">
        <v>4</v>
      </c>
      <c r="B5" s="21">
        <v>11390.339190539407</v>
      </c>
      <c r="C5" s="21">
        <v>905.29271797029264</v>
      </c>
      <c r="D5" s="33" t="s">
        <v>140</v>
      </c>
      <c r="E5" s="21">
        <v>10</v>
      </c>
      <c r="F5" s="35">
        <v>4</v>
      </c>
      <c r="G5" s="35">
        <v>5</v>
      </c>
      <c r="H5" s="35">
        <v>5</v>
      </c>
      <c r="I5" s="35">
        <v>4</v>
      </c>
      <c r="J5" s="35">
        <v>3</v>
      </c>
      <c r="K5" s="35">
        <v>3</v>
      </c>
      <c r="L5" s="35">
        <v>5</v>
      </c>
      <c r="M5" s="35">
        <v>4</v>
      </c>
      <c r="N5" s="35">
        <v>4</v>
      </c>
      <c r="O5" s="35">
        <v>4</v>
      </c>
      <c r="P5" s="35">
        <v>4</v>
      </c>
      <c r="Q5" s="35">
        <v>4</v>
      </c>
      <c r="R5" s="35">
        <v>4</v>
      </c>
      <c r="S5" s="35">
        <v>4</v>
      </c>
      <c r="T5" s="35">
        <v>4</v>
      </c>
    </row>
    <row r="6" spans="1:20" ht="13.5" customHeight="1" x14ac:dyDescent="0.3">
      <c r="A6" s="32">
        <v>5</v>
      </c>
      <c r="B6" s="21">
        <v>10993.255313413138</v>
      </c>
      <c r="C6" s="21">
        <v>873.73289026258067</v>
      </c>
      <c r="D6" s="33" t="s">
        <v>141</v>
      </c>
      <c r="E6" s="21">
        <v>1</v>
      </c>
      <c r="F6" s="35">
        <v>5</v>
      </c>
      <c r="G6" s="35">
        <v>8</v>
      </c>
      <c r="H6" s="35">
        <v>9</v>
      </c>
      <c r="I6" s="35">
        <v>5</v>
      </c>
      <c r="J6" s="35">
        <v>5</v>
      </c>
      <c r="K6" s="35">
        <v>4</v>
      </c>
      <c r="L6" s="35">
        <v>4</v>
      </c>
      <c r="M6" s="35">
        <v>5</v>
      </c>
      <c r="N6" s="35">
        <v>5</v>
      </c>
      <c r="O6" s="35">
        <v>5</v>
      </c>
      <c r="P6" s="35">
        <v>5</v>
      </c>
      <c r="Q6" s="35">
        <v>5</v>
      </c>
      <c r="R6" s="35">
        <v>5</v>
      </c>
      <c r="S6" s="35">
        <v>5</v>
      </c>
      <c r="T6" s="35">
        <v>5</v>
      </c>
    </row>
    <row r="7" spans="1:20" ht="13" x14ac:dyDescent="0.3">
      <c r="A7" s="32">
        <v>6</v>
      </c>
      <c r="B7" s="21">
        <v>10853.494681031689</v>
      </c>
      <c r="C7" s="21">
        <v>862.62485558184551</v>
      </c>
      <c r="D7" s="33" t="s">
        <v>142</v>
      </c>
      <c r="E7" s="21">
        <v>5</v>
      </c>
      <c r="F7" s="35">
        <v>11</v>
      </c>
      <c r="G7" s="35">
        <v>10</v>
      </c>
      <c r="H7" s="35">
        <v>10</v>
      </c>
      <c r="I7" s="35">
        <v>9</v>
      </c>
      <c r="J7" s="35">
        <v>7</v>
      </c>
      <c r="K7" s="35">
        <v>7</v>
      </c>
      <c r="L7" s="35">
        <v>8</v>
      </c>
      <c r="M7" s="35">
        <v>7</v>
      </c>
      <c r="N7" s="35">
        <v>7</v>
      </c>
      <c r="O7" s="35">
        <v>7</v>
      </c>
      <c r="P7" s="35">
        <v>7</v>
      </c>
      <c r="Q7" s="35">
        <v>7</v>
      </c>
      <c r="R7" s="35">
        <v>7</v>
      </c>
      <c r="S7" s="35">
        <v>7</v>
      </c>
      <c r="T7" s="35">
        <v>6</v>
      </c>
    </row>
    <row r="8" spans="1:20" ht="13" x14ac:dyDescent="0.3">
      <c r="A8" s="32">
        <v>7</v>
      </c>
      <c r="B8" s="21">
        <v>10852.096947933283</v>
      </c>
      <c r="C8" s="21">
        <v>862.51376515912102</v>
      </c>
      <c r="D8" s="33" t="s">
        <v>143</v>
      </c>
      <c r="E8" s="21">
        <v>15</v>
      </c>
      <c r="F8" s="35">
        <v>6</v>
      </c>
      <c r="G8" s="35">
        <v>6</v>
      </c>
      <c r="H8" s="35">
        <v>6</v>
      </c>
      <c r="I8" s="35">
        <v>7</v>
      </c>
      <c r="J8" s="35">
        <v>6</v>
      </c>
      <c r="K8" s="35">
        <v>6</v>
      </c>
      <c r="L8" s="35">
        <v>6</v>
      </c>
      <c r="M8" s="35">
        <v>6</v>
      </c>
      <c r="N8" s="35">
        <v>6</v>
      </c>
      <c r="O8" s="35">
        <v>6</v>
      </c>
      <c r="P8" s="35">
        <v>6</v>
      </c>
      <c r="Q8" s="35">
        <v>6</v>
      </c>
      <c r="R8" s="35">
        <v>6</v>
      </c>
      <c r="S8" s="35">
        <v>6</v>
      </c>
      <c r="T8" s="35">
        <v>7</v>
      </c>
    </row>
    <row r="9" spans="1:20" ht="13" x14ac:dyDescent="0.3">
      <c r="A9" s="32">
        <v>8</v>
      </c>
      <c r="B9" s="21">
        <v>10707.966753961384</v>
      </c>
      <c r="C9" s="21">
        <v>851.05844211213218</v>
      </c>
      <c r="D9" s="33" t="s">
        <v>144</v>
      </c>
      <c r="E9" s="21">
        <v>7</v>
      </c>
      <c r="F9" s="35">
        <v>12</v>
      </c>
      <c r="G9" s="35">
        <v>11</v>
      </c>
      <c r="H9" s="35">
        <v>11</v>
      </c>
      <c r="I9" s="35">
        <v>11</v>
      </c>
      <c r="J9" s="35">
        <v>9</v>
      </c>
      <c r="K9" s="35">
        <v>9</v>
      </c>
      <c r="L9" s="35">
        <v>9</v>
      </c>
      <c r="M9" s="35">
        <v>9</v>
      </c>
      <c r="N9" s="35">
        <v>9</v>
      </c>
      <c r="O9" s="35">
        <v>9</v>
      </c>
      <c r="P9" s="35">
        <v>9</v>
      </c>
      <c r="Q9" s="35">
        <v>8</v>
      </c>
      <c r="R9" s="35">
        <v>8</v>
      </c>
      <c r="S9" s="35">
        <v>8</v>
      </c>
      <c r="T9" s="35">
        <v>8</v>
      </c>
    </row>
    <row r="10" spans="1:20" ht="13" x14ac:dyDescent="0.3">
      <c r="A10" s="32">
        <v>9</v>
      </c>
      <c r="B10" s="21">
        <v>10634.93753345862</v>
      </c>
      <c r="C10" s="21">
        <v>845.25415301992405</v>
      </c>
      <c r="D10" s="33" t="s">
        <v>145</v>
      </c>
      <c r="E10" s="21">
        <v>6</v>
      </c>
      <c r="F10" s="35">
        <v>10</v>
      </c>
      <c r="G10" s="35">
        <v>9</v>
      </c>
      <c r="H10" s="35">
        <v>8</v>
      </c>
      <c r="I10" s="35">
        <v>8</v>
      </c>
      <c r="J10" s="35">
        <v>8</v>
      </c>
      <c r="K10" s="35">
        <v>8</v>
      </c>
      <c r="L10" s="35">
        <v>7</v>
      </c>
      <c r="M10" s="35">
        <v>8</v>
      </c>
      <c r="N10" s="35">
        <v>8</v>
      </c>
      <c r="O10" s="35">
        <v>8</v>
      </c>
      <c r="P10" s="35">
        <v>8</v>
      </c>
      <c r="Q10" s="35">
        <v>9</v>
      </c>
      <c r="R10" s="35">
        <v>9</v>
      </c>
      <c r="S10" s="35">
        <v>9</v>
      </c>
      <c r="T10" s="35">
        <v>9</v>
      </c>
    </row>
    <row r="11" spans="1:20" ht="13" x14ac:dyDescent="0.3">
      <c r="A11" s="32">
        <v>10</v>
      </c>
      <c r="B11" s="21">
        <v>4246.0733520541762</v>
      </c>
      <c r="C11" s="21">
        <v>337.473645102251</v>
      </c>
      <c r="D11" s="33" t="s">
        <v>146</v>
      </c>
      <c r="E11" s="21">
        <v>3</v>
      </c>
      <c r="F11" s="35">
        <v>7</v>
      </c>
      <c r="G11" s="35">
        <v>7</v>
      </c>
      <c r="H11" s="35">
        <v>7</v>
      </c>
      <c r="I11" s="35">
        <v>10</v>
      </c>
      <c r="J11" s="35">
        <v>11</v>
      </c>
      <c r="K11" s="35">
        <v>11</v>
      </c>
      <c r="L11" s="35">
        <v>11</v>
      </c>
      <c r="M11" s="35">
        <v>11</v>
      </c>
      <c r="N11" s="35">
        <v>11</v>
      </c>
      <c r="O11" s="35">
        <v>11</v>
      </c>
      <c r="P11" s="35">
        <v>11</v>
      </c>
      <c r="Q11" s="35">
        <v>11</v>
      </c>
      <c r="R11" s="35">
        <v>11</v>
      </c>
      <c r="S11" s="35">
        <v>11</v>
      </c>
      <c r="T11" s="35">
        <v>10</v>
      </c>
    </row>
    <row r="12" spans="1:20" ht="13" x14ac:dyDescent="0.3">
      <c r="A12" s="32">
        <v>11</v>
      </c>
      <c r="B12" s="21">
        <v>4129.9469834539186</v>
      </c>
      <c r="C12" s="21">
        <v>328.24403796768337</v>
      </c>
      <c r="D12" s="33" t="s">
        <v>106</v>
      </c>
      <c r="E12" s="21">
        <v>12</v>
      </c>
      <c r="F12" s="35">
        <v>8</v>
      </c>
      <c r="G12" s="35">
        <v>4</v>
      </c>
      <c r="H12" s="35">
        <v>4</v>
      </c>
      <c r="I12" s="35">
        <v>6</v>
      </c>
      <c r="J12" s="35">
        <v>10</v>
      </c>
      <c r="K12" s="35">
        <v>10</v>
      </c>
      <c r="L12" s="35">
        <v>10</v>
      </c>
      <c r="M12" s="35">
        <v>10</v>
      </c>
      <c r="N12" s="35">
        <v>10</v>
      </c>
      <c r="O12" s="35">
        <v>10</v>
      </c>
      <c r="P12" s="35">
        <v>10</v>
      </c>
      <c r="Q12" s="35">
        <v>10</v>
      </c>
      <c r="R12" s="35">
        <v>10</v>
      </c>
      <c r="S12" s="35">
        <v>10</v>
      </c>
      <c r="T12" s="35">
        <v>11</v>
      </c>
    </row>
    <row r="13" spans="1:20" ht="13" x14ac:dyDescent="0.3">
      <c r="A13" s="32">
        <v>12</v>
      </c>
      <c r="B13" s="21">
        <v>3053.7926414229878</v>
      </c>
      <c r="C13" s="21">
        <v>242.71237179378281</v>
      </c>
      <c r="D13" s="33" t="s">
        <v>147</v>
      </c>
      <c r="E13" s="21">
        <v>9</v>
      </c>
      <c r="F13" s="35">
        <v>9</v>
      </c>
      <c r="G13" s="35">
        <v>12</v>
      </c>
      <c r="H13" s="35">
        <v>12</v>
      </c>
      <c r="I13" s="35">
        <v>12</v>
      </c>
      <c r="J13" s="35">
        <v>12</v>
      </c>
      <c r="K13" s="35">
        <v>12</v>
      </c>
      <c r="L13" s="35">
        <v>12</v>
      </c>
      <c r="M13" s="35">
        <v>12</v>
      </c>
      <c r="N13" s="35">
        <v>12</v>
      </c>
      <c r="O13" s="35">
        <v>12</v>
      </c>
      <c r="P13" s="35">
        <v>12</v>
      </c>
      <c r="Q13" s="35">
        <v>12</v>
      </c>
      <c r="R13" s="35">
        <v>12</v>
      </c>
      <c r="S13" s="35">
        <v>12</v>
      </c>
      <c r="T13" s="35">
        <v>12</v>
      </c>
    </row>
    <row r="14" spans="1:20" ht="13" x14ac:dyDescent="0.3">
      <c r="A14" s="32">
        <v>13</v>
      </c>
      <c r="B14" s="21">
        <v>1333.3471288015662</v>
      </c>
      <c r="C14" s="21">
        <v>105.97309053212604</v>
      </c>
      <c r="D14" s="33" t="s">
        <v>148</v>
      </c>
      <c r="E14" s="21">
        <v>11</v>
      </c>
      <c r="F14" s="35">
        <v>14</v>
      </c>
      <c r="G14" s="35">
        <v>14</v>
      </c>
      <c r="H14" s="35">
        <v>14</v>
      </c>
      <c r="I14" s="35">
        <v>14</v>
      </c>
      <c r="J14" s="35">
        <v>14</v>
      </c>
      <c r="K14" s="35">
        <v>14</v>
      </c>
      <c r="L14" s="35">
        <v>14</v>
      </c>
      <c r="M14" s="35">
        <v>14</v>
      </c>
      <c r="N14" s="35">
        <v>14</v>
      </c>
      <c r="O14" s="35">
        <v>14</v>
      </c>
      <c r="P14" s="35">
        <v>14</v>
      </c>
      <c r="Q14" s="35">
        <v>14</v>
      </c>
      <c r="R14" s="35">
        <v>14</v>
      </c>
      <c r="S14" s="35">
        <v>13</v>
      </c>
      <c r="T14" s="35">
        <v>13</v>
      </c>
    </row>
    <row r="15" spans="1:20" ht="13" x14ac:dyDescent="0.3">
      <c r="A15" s="32">
        <v>14</v>
      </c>
      <c r="B15" s="21">
        <v>585.41595344060261</v>
      </c>
      <c r="C15" s="21">
        <v>46.528271965210521</v>
      </c>
      <c r="D15" s="33" t="s">
        <v>149</v>
      </c>
      <c r="E15" s="21">
        <v>14</v>
      </c>
      <c r="F15" s="35">
        <v>13</v>
      </c>
      <c r="G15" s="35">
        <v>13</v>
      </c>
      <c r="H15" s="35">
        <v>13</v>
      </c>
      <c r="I15" s="35">
        <v>13</v>
      </c>
      <c r="J15" s="35">
        <v>13</v>
      </c>
      <c r="K15" s="35">
        <v>13</v>
      </c>
      <c r="L15" s="35">
        <v>13</v>
      </c>
      <c r="M15" s="35">
        <v>13</v>
      </c>
      <c r="N15" s="35">
        <v>13</v>
      </c>
      <c r="O15" s="35">
        <v>13</v>
      </c>
      <c r="P15" s="35">
        <v>13</v>
      </c>
      <c r="Q15" s="35">
        <v>13</v>
      </c>
      <c r="R15" s="35">
        <v>13</v>
      </c>
      <c r="S15" s="35">
        <v>14</v>
      </c>
      <c r="T15" s="35">
        <v>14</v>
      </c>
    </row>
    <row r="16" spans="1:20" ht="13" x14ac:dyDescent="0.3">
      <c r="A16" s="32">
        <v>15</v>
      </c>
      <c r="B16" s="21">
        <v>0</v>
      </c>
      <c r="C16" s="21">
        <v>0</v>
      </c>
      <c r="D16" s="33" t="s">
        <v>150</v>
      </c>
      <c r="E16" s="21">
        <v>4</v>
      </c>
      <c r="F16" s="35">
        <v>14</v>
      </c>
      <c r="G16" s="35">
        <v>14</v>
      </c>
      <c r="H16" s="35">
        <v>14</v>
      </c>
      <c r="I16" s="35">
        <v>14</v>
      </c>
      <c r="J16" s="35">
        <v>14</v>
      </c>
      <c r="K16" s="35">
        <v>14</v>
      </c>
      <c r="L16" s="35">
        <v>14</v>
      </c>
      <c r="M16" s="35">
        <v>14</v>
      </c>
      <c r="N16" s="35">
        <v>14</v>
      </c>
      <c r="O16" s="35">
        <v>14</v>
      </c>
      <c r="P16" s="35">
        <v>14</v>
      </c>
      <c r="Q16" s="35">
        <v>14</v>
      </c>
      <c r="R16" s="35">
        <v>14</v>
      </c>
      <c r="S16" s="35">
        <v>15</v>
      </c>
      <c r="T16" s="35">
        <v>15</v>
      </c>
    </row>
  </sheetData>
  <conditionalFormatting sqref="A2:A16 F2:T16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1"/>
  <sheetViews>
    <sheetView zoomScaleNormal="100" workbookViewId="0">
      <selection activeCell="D12" sqref="D12"/>
    </sheetView>
  </sheetViews>
  <sheetFormatPr baseColWidth="10" defaultColWidth="9.1796875" defaultRowHeight="12.5" x14ac:dyDescent="0.25"/>
  <cols>
    <col min="1" max="1" width="18.36328125" bestFit="1" customWidth="1"/>
    <col min="2" max="1025" width="10.54296875"/>
  </cols>
  <sheetData>
    <row r="1" spans="1:1" x14ac:dyDescent="0.25">
      <c r="A1" s="36" t="s">
        <v>27</v>
      </c>
    </row>
    <row r="2" spans="1:1" x14ac:dyDescent="0.25">
      <c r="A2" s="36" t="s">
        <v>28</v>
      </c>
    </row>
    <row r="3" spans="1:1" x14ac:dyDescent="0.25">
      <c r="A3" s="36" t="s">
        <v>14</v>
      </c>
    </row>
    <row r="4" spans="1:1" x14ac:dyDescent="0.25">
      <c r="A4" s="36" t="s">
        <v>16</v>
      </c>
    </row>
    <row r="5" spans="1:1" x14ac:dyDescent="0.25">
      <c r="A5" s="36" t="s">
        <v>24</v>
      </c>
    </row>
    <row r="6" spans="1:1" x14ac:dyDescent="0.25">
      <c r="A6" s="36" t="s">
        <v>19</v>
      </c>
    </row>
    <row r="7" spans="1:1" x14ac:dyDescent="0.25">
      <c r="A7" s="36" t="s">
        <v>73</v>
      </c>
    </row>
    <row r="8" spans="1:1" x14ac:dyDescent="0.25">
      <c r="A8" s="36" t="s">
        <v>18</v>
      </c>
    </row>
    <row r="9" spans="1:1" x14ac:dyDescent="0.25">
      <c r="A9" s="36" t="s">
        <v>52</v>
      </c>
    </row>
    <row r="10" spans="1:1" x14ac:dyDescent="0.25">
      <c r="A10" s="36" t="s">
        <v>33</v>
      </c>
    </row>
    <row r="11" spans="1:1" x14ac:dyDescent="0.25">
      <c r="A11" s="36" t="s">
        <v>97</v>
      </c>
    </row>
    <row r="12" spans="1:1" x14ac:dyDescent="0.25">
      <c r="A12" s="36" t="s">
        <v>23</v>
      </c>
    </row>
    <row r="13" spans="1:1" x14ac:dyDescent="0.25">
      <c r="A13" s="36" t="s">
        <v>22</v>
      </c>
    </row>
    <row r="14" spans="1:1" x14ac:dyDescent="0.25">
      <c r="A14" s="36" t="s">
        <v>25</v>
      </c>
    </row>
    <row r="15" spans="1:1" x14ac:dyDescent="0.25">
      <c r="A15" s="36" t="s">
        <v>36</v>
      </c>
    </row>
    <row r="16" spans="1:1" x14ac:dyDescent="0.25">
      <c r="A16" s="36" t="s">
        <v>29</v>
      </c>
    </row>
    <row r="17" spans="1:1" x14ac:dyDescent="0.25">
      <c r="A17" s="36" t="s">
        <v>151</v>
      </c>
    </row>
    <row r="18" spans="1:1" x14ac:dyDescent="0.25">
      <c r="A18" s="36" t="s">
        <v>47</v>
      </c>
    </row>
    <row r="19" spans="1:1" x14ac:dyDescent="0.25">
      <c r="A19" s="36" t="s">
        <v>94</v>
      </c>
    </row>
    <row r="20" spans="1:1" x14ac:dyDescent="0.25">
      <c r="A20" s="36" t="s">
        <v>48</v>
      </c>
    </row>
    <row r="21" spans="1:1" x14ac:dyDescent="0.25">
      <c r="A21" s="36" t="s">
        <v>152</v>
      </c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baseColWidth="10" defaultColWidth="9.1796875" defaultRowHeight="12.5" x14ac:dyDescent="0.25"/>
  <cols>
    <col min="1" max="1025" width="10.5429687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zoomScaleNormal="100" workbookViewId="0">
      <selection activeCell="G11" sqref="G11"/>
    </sheetView>
  </sheetViews>
  <sheetFormatPr baseColWidth="10" defaultColWidth="9.1796875" defaultRowHeight="12.5" x14ac:dyDescent="0.25"/>
  <cols>
    <col min="1" max="1" width="3.81640625" style="4" bestFit="1" customWidth="1"/>
    <col min="2" max="2" width="21.7265625" style="20" bestFit="1" customWidth="1"/>
    <col min="4" max="4" width="12" style="17" bestFit="1" customWidth="1"/>
    <col min="5" max="5" width="7.08984375" style="4" bestFit="1" customWidth="1"/>
    <col min="6" max="6" width="11.81640625" style="17" bestFit="1" customWidth="1"/>
    <col min="7" max="7" width="32" style="17" bestFit="1" customWidth="1"/>
    <col min="8" max="8" width="11.26953125" style="17" bestFit="1" customWidth="1"/>
    <col min="9" max="9" width="10.6328125" style="4" bestFit="1" customWidth="1"/>
    <col min="10" max="1025" width="10.54296875" style="4"/>
    <col min="1026" max="16384" width="9.1796875" style="4"/>
  </cols>
  <sheetData>
    <row r="1" spans="1:9" x14ac:dyDescent="0.25">
      <c r="A1" s="16"/>
      <c r="B1" s="18" t="s">
        <v>14</v>
      </c>
      <c r="C1">
        <v>1000</v>
      </c>
      <c r="D1" s="16"/>
      <c r="E1" s="16"/>
      <c r="F1" s="16"/>
      <c r="G1" s="16"/>
      <c r="H1" s="16"/>
      <c r="I1" s="16"/>
    </row>
    <row r="2" spans="1:9" x14ac:dyDescent="0.25">
      <c r="A2" s="16"/>
      <c r="B2" s="18" t="s">
        <v>27</v>
      </c>
      <c r="C2">
        <v>968</v>
      </c>
      <c r="D2" s="16"/>
      <c r="E2" s="16"/>
      <c r="F2" s="16"/>
      <c r="G2" s="16"/>
      <c r="H2" s="16"/>
      <c r="I2" s="16"/>
    </row>
    <row r="3" spans="1:9" x14ac:dyDescent="0.25">
      <c r="A3" s="16"/>
      <c r="B3" s="18" t="s">
        <v>21</v>
      </c>
      <c r="C3">
        <v>920</v>
      </c>
      <c r="D3" s="16"/>
      <c r="E3" s="16"/>
      <c r="F3" s="16"/>
      <c r="G3" s="16"/>
      <c r="H3" s="16"/>
      <c r="I3" s="16"/>
    </row>
    <row r="4" spans="1:9" x14ac:dyDescent="0.25">
      <c r="A4" s="16"/>
      <c r="B4" s="18" t="s">
        <v>77</v>
      </c>
      <c r="C4">
        <v>916</v>
      </c>
      <c r="D4" s="16"/>
      <c r="E4" s="16"/>
      <c r="F4" s="16"/>
      <c r="G4" s="16"/>
      <c r="H4" s="16"/>
      <c r="I4" s="16"/>
    </row>
    <row r="5" spans="1:9" x14ac:dyDescent="0.25">
      <c r="A5" s="16"/>
      <c r="B5" s="18" t="s">
        <v>19</v>
      </c>
      <c r="C5">
        <v>904</v>
      </c>
      <c r="D5" s="16"/>
      <c r="E5" s="16"/>
      <c r="F5" s="16"/>
      <c r="G5" s="16"/>
      <c r="H5" s="16"/>
      <c r="I5" s="16"/>
    </row>
    <row r="6" spans="1:9" x14ac:dyDescent="0.25">
      <c r="A6" s="16"/>
      <c r="B6" s="18" t="s">
        <v>42</v>
      </c>
      <c r="C6">
        <v>902</v>
      </c>
      <c r="D6" s="16"/>
      <c r="E6" s="16"/>
      <c r="F6" s="16"/>
      <c r="G6" s="16"/>
      <c r="H6" s="16"/>
      <c r="I6" s="16"/>
    </row>
    <row r="7" spans="1:9" x14ac:dyDescent="0.25">
      <c r="A7" s="16"/>
      <c r="B7" s="18" t="s">
        <v>18</v>
      </c>
      <c r="C7">
        <v>902</v>
      </c>
      <c r="D7" s="16"/>
      <c r="E7" s="16"/>
      <c r="F7" s="16"/>
      <c r="G7" s="16"/>
      <c r="H7" s="16"/>
      <c r="I7" s="16"/>
    </row>
    <row r="8" spans="1:9" x14ac:dyDescent="0.25">
      <c r="A8" s="16"/>
      <c r="B8" s="18" t="s">
        <v>43</v>
      </c>
      <c r="C8">
        <v>892</v>
      </c>
      <c r="D8" s="16"/>
      <c r="E8" s="16"/>
      <c r="F8" s="16"/>
      <c r="G8" s="16"/>
      <c r="H8" s="16"/>
      <c r="I8" s="16"/>
    </row>
    <row r="9" spans="1:9" x14ac:dyDescent="0.25">
      <c r="A9" s="16"/>
      <c r="B9" s="18" t="s">
        <v>81</v>
      </c>
      <c r="C9">
        <v>862</v>
      </c>
      <c r="D9" s="16"/>
      <c r="E9" s="16"/>
      <c r="F9" s="16"/>
      <c r="G9" s="16"/>
      <c r="H9" s="16"/>
      <c r="I9" s="16"/>
    </row>
    <row r="10" spans="1:9" x14ac:dyDescent="0.25">
      <c r="A10" s="16"/>
      <c r="B10" s="19" t="s">
        <v>80</v>
      </c>
      <c r="C10">
        <v>830</v>
      </c>
      <c r="D10" s="16"/>
      <c r="E10" s="16"/>
      <c r="F10" s="16"/>
      <c r="G10" s="16"/>
      <c r="H10" s="16"/>
      <c r="I10" s="16"/>
    </row>
    <row r="11" spans="1:9" x14ac:dyDescent="0.25">
      <c r="A11" s="16"/>
      <c r="B11" s="18" t="s">
        <v>22</v>
      </c>
      <c r="C11">
        <v>699</v>
      </c>
      <c r="D11" s="16"/>
      <c r="E11" s="16"/>
      <c r="F11" s="16"/>
      <c r="G11" s="16"/>
      <c r="H11" s="16"/>
      <c r="I11" s="16"/>
    </row>
    <row r="12" spans="1:9" x14ac:dyDescent="0.25">
      <c r="A12" s="16"/>
      <c r="B12" s="19" t="s">
        <v>96</v>
      </c>
      <c r="C12">
        <v>425</v>
      </c>
      <c r="D12" s="16"/>
      <c r="E12" s="16"/>
      <c r="F12" s="16"/>
      <c r="G12" s="16"/>
      <c r="H12" s="16"/>
      <c r="I12" s="16"/>
    </row>
    <row r="13" spans="1:9" x14ac:dyDescent="0.25">
      <c r="A13" s="16"/>
      <c r="B13" s="19"/>
      <c r="D13" s="16"/>
      <c r="E13" s="16"/>
      <c r="F13" s="16"/>
      <c r="G13" s="16"/>
      <c r="H13" s="16"/>
      <c r="I13" s="16"/>
    </row>
    <row r="14" spans="1:9" x14ac:dyDescent="0.25">
      <c r="A14" s="16"/>
      <c r="B14" s="19"/>
      <c r="D14" s="16"/>
      <c r="E14" s="16"/>
      <c r="F14" s="16"/>
      <c r="G14" s="16"/>
      <c r="H14" s="16"/>
      <c r="I14" s="16"/>
    </row>
    <row r="15" spans="1:9" x14ac:dyDescent="0.25">
      <c r="A15" s="16"/>
      <c r="B15" s="19"/>
      <c r="D15" s="16"/>
      <c r="E15" s="16"/>
      <c r="F15" s="16"/>
      <c r="G15" s="16"/>
      <c r="H15" s="16"/>
      <c r="I15" s="16"/>
    </row>
    <row r="16" spans="1:9" x14ac:dyDescent="0.25">
      <c r="A16" s="16"/>
      <c r="B16" s="19"/>
      <c r="D16" s="16"/>
      <c r="E16" s="16"/>
      <c r="F16" s="16"/>
      <c r="G16" s="16"/>
      <c r="H16" s="16"/>
      <c r="I16" s="16"/>
    </row>
    <row r="17" spans="1:9" x14ac:dyDescent="0.25">
      <c r="A17" s="16"/>
      <c r="B17" s="19"/>
      <c r="D17" s="16"/>
      <c r="E17" s="16"/>
      <c r="F17" s="16"/>
      <c r="G17" s="16"/>
      <c r="H17" s="16"/>
      <c r="I17" s="16"/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4"/>
  <sheetViews>
    <sheetView zoomScaleNormal="100" workbookViewId="0">
      <selection activeCell="D8" sqref="D8"/>
    </sheetView>
  </sheetViews>
  <sheetFormatPr baseColWidth="10" defaultColWidth="9.1796875" defaultRowHeight="12.5" x14ac:dyDescent="0.25"/>
  <cols>
    <col min="1" max="1" width="4.81640625" bestFit="1" customWidth="1"/>
    <col min="2" max="2" width="18.90625" bestFit="1" customWidth="1"/>
    <col min="3" max="1025" width="10.54296875"/>
  </cols>
  <sheetData>
    <row r="1" spans="1:2" x14ac:dyDescent="0.25">
      <c r="A1" s="22">
        <v>1000</v>
      </c>
      <c r="B1" s="22" t="s">
        <v>99</v>
      </c>
    </row>
    <row r="2" spans="1:2" x14ac:dyDescent="0.25">
      <c r="A2" s="22">
        <v>975</v>
      </c>
      <c r="B2" s="22" t="s">
        <v>100</v>
      </c>
    </row>
    <row r="3" spans="1:2" x14ac:dyDescent="0.25">
      <c r="A3" s="22">
        <v>945</v>
      </c>
      <c r="B3" s="22" t="s">
        <v>101</v>
      </c>
    </row>
    <row r="4" spans="1:2" x14ac:dyDescent="0.25">
      <c r="A4" s="22">
        <v>940</v>
      </c>
      <c r="B4" s="22" t="s">
        <v>102</v>
      </c>
    </row>
    <row r="5" spans="1:2" x14ac:dyDescent="0.25">
      <c r="A5" s="22">
        <v>932</v>
      </c>
      <c r="B5" s="22" t="s">
        <v>103</v>
      </c>
    </row>
    <row r="6" spans="1:2" x14ac:dyDescent="0.25">
      <c r="A6" s="22">
        <v>930</v>
      </c>
      <c r="B6" s="22" t="s">
        <v>104</v>
      </c>
    </row>
    <row r="7" spans="1:2" x14ac:dyDescent="0.25">
      <c r="A7" s="22">
        <v>924</v>
      </c>
      <c r="B7" s="22" t="s">
        <v>105</v>
      </c>
    </row>
    <row r="8" spans="1:2" x14ac:dyDescent="0.25">
      <c r="A8" s="22">
        <v>914</v>
      </c>
      <c r="B8" s="22" t="s">
        <v>106</v>
      </c>
    </row>
    <row r="9" spans="1:2" x14ac:dyDescent="0.25">
      <c r="A9" s="22">
        <v>907</v>
      </c>
      <c r="B9" s="22" t="s">
        <v>107</v>
      </c>
    </row>
    <row r="10" spans="1:2" x14ac:dyDescent="0.25">
      <c r="A10" s="22">
        <v>877</v>
      </c>
      <c r="B10" s="22" t="s">
        <v>108</v>
      </c>
    </row>
    <row r="11" spans="1:2" x14ac:dyDescent="0.25">
      <c r="A11" s="22">
        <v>850</v>
      </c>
      <c r="B11" s="22" t="s">
        <v>109</v>
      </c>
    </row>
    <row r="12" spans="1:2" x14ac:dyDescent="0.25">
      <c r="A12" s="22">
        <v>775</v>
      </c>
      <c r="B12" s="22" t="s">
        <v>110</v>
      </c>
    </row>
    <row r="13" spans="1:2" x14ac:dyDescent="0.25">
      <c r="A13" s="22">
        <v>658</v>
      </c>
      <c r="B13" s="22" t="s">
        <v>111</v>
      </c>
    </row>
    <row r="14" spans="1:2" ht="14.5" x14ac:dyDescent="0.35">
      <c r="A14" s="8"/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3"/>
  <sheetViews>
    <sheetView workbookViewId="0">
      <selection activeCell="P13" sqref="P13"/>
    </sheetView>
  </sheetViews>
  <sheetFormatPr baseColWidth="10" defaultRowHeight="12.5" x14ac:dyDescent="0.25"/>
  <cols>
    <col min="1" max="1" width="7.54296875" bestFit="1" customWidth="1"/>
    <col min="2" max="2" width="6.26953125" bestFit="1" customWidth="1"/>
    <col min="3" max="3" width="9.1796875" bestFit="1" customWidth="1"/>
    <col min="4" max="4" width="20.1796875" bestFit="1" customWidth="1"/>
    <col min="5" max="5" width="8" bestFit="1" customWidth="1"/>
    <col min="6" max="12" width="3.36328125" bestFit="1" customWidth="1"/>
  </cols>
  <sheetData>
    <row r="1" spans="1:12" ht="13.5" thickBot="1" x14ac:dyDescent="0.3">
      <c r="A1" s="29" t="s">
        <v>112</v>
      </c>
      <c r="B1" s="30" t="s">
        <v>113</v>
      </c>
      <c r="C1" s="30" t="s">
        <v>114</v>
      </c>
      <c r="D1" s="30" t="s">
        <v>115</v>
      </c>
      <c r="E1" s="30" t="s">
        <v>131</v>
      </c>
      <c r="F1" s="31">
        <v>1</v>
      </c>
      <c r="G1" s="31">
        <v>2</v>
      </c>
      <c r="H1" s="31">
        <v>3</v>
      </c>
      <c r="I1" s="31">
        <v>4</v>
      </c>
      <c r="J1" s="31">
        <v>5</v>
      </c>
      <c r="K1" s="31">
        <v>6</v>
      </c>
      <c r="L1" s="31">
        <v>7</v>
      </c>
    </row>
    <row r="2" spans="1:12" ht="13" x14ac:dyDescent="0.3">
      <c r="A2" s="32">
        <v>1</v>
      </c>
      <c r="B2" s="21">
        <v>5758.2628694391433</v>
      </c>
      <c r="C2" s="21">
        <v>1000</v>
      </c>
      <c r="D2" s="33" t="s">
        <v>27</v>
      </c>
      <c r="E2" s="21">
        <v>1</v>
      </c>
      <c r="F2" s="34">
        <v>2</v>
      </c>
      <c r="G2" s="35">
        <v>1</v>
      </c>
      <c r="H2" s="35">
        <v>1</v>
      </c>
      <c r="I2" s="35">
        <v>1</v>
      </c>
      <c r="J2" s="35">
        <v>2</v>
      </c>
      <c r="K2" s="35">
        <v>1</v>
      </c>
      <c r="L2" s="35">
        <v>1</v>
      </c>
    </row>
    <row r="3" spans="1:12" ht="13" x14ac:dyDescent="0.3">
      <c r="A3" s="32">
        <v>2</v>
      </c>
      <c r="B3" s="21">
        <v>5602.2224008904595</v>
      </c>
      <c r="C3" s="21">
        <v>972.90146836178008</v>
      </c>
      <c r="D3" s="33" t="s">
        <v>28</v>
      </c>
      <c r="E3" s="21">
        <v>0</v>
      </c>
      <c r="F3" s="35">
        <v>4</v>
      </c>
      <c r="G3" s="35">
        <v>6</v>
      </c>
      <c r="H3" s="35">
        <v>5</v>
      </c>
      <c r="I3" s="35">
        <v>2</v>
      </c>
      <c r="J3" s="35">
        <v>3</v>
      </c>
      <c r="K3" s="35">
        <v>3</v>
      </c>
      <c r="L3" s="35">
        <v>2</v>
      </c>
    </row>
    <row r="4" spans="1:12" ht="13" x14ac:dyDescent="0.3">
      <c r="A4" s="32">
        <v>3</v>
      </c>
      <c r="B4" s="21">
        <v>5500.200724549416</v>
      </c>
      <c r="C4" s="21">
        <v>955.18402845772437</v>
      </c>
      <c r="D4" s="33" t="s">
        <v>36</v>
      </c>
      <c r="E4" s="21">
        <v>0</v>
      </c>
      <c r="F4" s="35">
        <v>5</v>
      </c>
      <c r="G4" s="35">
        <v>2</v>
      </c>
      <c r="H4" s="35">
        <v>2</v>
      </c>
      <c r="I4" s="35">
        <v>3</v>
      </c>
      <c r="J4" s="35">
        <v>1</v>
      </c>
      <c r="K4" s="35">
        <v>2</v>
      </c>
      <c r="L4" s="35">
        <v>3</v>
      </c>
    </row>
    <row r="5" spans="1:12" ht="13" x14ac:dyDescent="0.3">
      <c r="A5" s="32">
        <v>4</v>
      </c>
      <c r="B5" s="21">
        <v>5412.5924038012699</v>
      </c>
      <c r="C5" s="21">
        <v>939.96966212285099</v>
      </c>
      <c r="D5" s="33" t="s">
        <v>21</v>
      </c>
      <c r="E5" s="21">
        <v>13</v>
      </c>
      <c r="F5" s="35">
        <v>3</v>
      </c>
      <c r="G5" s="35">
        <v>4</v>
      </c>
      <c r="H5" s="35">
        <v>3</v>
      </c>
      <c r="I5" s="35">
        <v>5</v>
      </c>
      <c r="J5" s="35">
        <v>4</v>
      </c>
      <c r="K5" s="35">
        <v>4</v>
      </c>
      <c r="L5" s="35">
        <v>4</v>
      </c>
    </row>
    <row r="6" spans="1:12" ht="13" x14ac:dyDescent="0.3">
      <c r="A6" s="32">
        <v>5</v>
      </c>
      <c r="B6" s="21">
        <v>5256.5684265200198</v>
      </c>
      <c r="C6" s="21">
        <v>912.87399441561286</v>
      </c>
      <c r="D6" s="33" t="s">
        <v>23</v>
      </c>
      <c r="E6" s="21">
        <v>6</v>
      </c>
      <c r="F6" s="35">
        <v>12</v>
      </c>
      <c r="G6" s="35">
        <v>10</v>
      </c>
      <c r="H6" s="35">
        <v>4</v>
      </c>
      <c r="I6" s="35">
        <v>4</v>
      </c>
      <c r="J6" s="35">
        <v>5</v>
      </c>
      <c r="K6" s="35">
        <v>5</v>
      </c>
      <c r="L6" s="35">
        <v>5</v>
      </c>
    </row>
    <row r="7" spans="1:12" ht="13" x14ac:dyDescent="0.3">
      <c r="A7" s="32">
        <v>6</v>
      </c>
      <c r="B7" s="21">
        <v>5179.4284306697155</v>
      </c>
      <c r="C7" s="21">
        <v>899.47759386924167</v>
      </c>
      <c r="D7" s="33" t="s">
        <v>73</v>
      </c>
      <c r="E7" s="21">
        <v>0</v>
      </c>
      <c r="F7" s="35">
        <v>8</v>
      </c>
      <c r="G7" s="35">
        <v>5</v>
      </c>
      <c r="H7" s="35">
        <v>8</v>
      </c>
      <c r="I7" s="35">
        <v>9</v>
      </c>
      <c r="J7" s="35">
        <v>6</v>
      </c>
      <c r="K7" s="35">
        <v>6</v>
      </c>
      <c r="L7" s="35">
        <v>6</v>
      </c>
    </row>
    <row r="8" spans="1:12" ht="13" x14ac:dyDescent="0.3">
      <c r="A8" s="32">
        <v>7</v>
      </c>
      <c r="B8" s="21">
        <v>5023.181257212118</v>
      </c>
      <c r="C8" s="21">
        <v>872.34316513608167</v>
      </c>
      <c r="D8" s="33" t="s">
        <v>39</v>
      </c>
      <c r="E8" s="21">
        <v>2</v>
      </c>
      <c r="F8" s="35">
        <v>7</v>
      </c>
      <c r="G8" s="35">
        <v>9</v>
      </c>
      <c r="H8" s="35">
        <v>6</v>
      </c>
      <c r="I8" s="35">
        <v>6</v>
      </c>
      <c r="J8" s="35">
        <v>7</v>
      </c>
      <c r="K8" s="35">
        <v>7</v>
      </c>
      <c r="L8" s="35">
        <v>7</v>
      </c>
    </row>
    <row r="9" spans="1:12" ht="13" x14ac:dyDescent="0.3">
      <c r="A9" s="32">
        <v>8</v>
      </c>
      <c r="B9" s="21">
        <v>4991.15061842054</v>
      </c>
      <c r="C9" s="21">
        <v>866.78061276259166</v>
      </c>
      <c r="D9" s="33" t="s">
        <v>16</v>
      </c>
      <c r="E9" s="21">
        <v>0</v>
      </c>
      <c r="F9" s="35">
        <v>9</v>
      </c>
      <c r="G9" s="35">
        <v>8</v>
      </c>
      <c r="H9" s="35">
        <v>7</v>
      </c>
      <c r="I9" s="35">
        <v>8</v>
      </c>
      <c r="J9" s="35">
        <v>8</v>
      </c>
      <c r="K9" s="35">
        <v>9</v>
      </c>
      <c r="L9" s="35">
        <v>8</v>
      </c>
    </row>
    <row r="10" spans="1:12" ht="13" x14ac:dyDescent="0.3">
      <c r="A10" s="32">
        <v>9</v>
      </c>
      <c r="B10" s="21">
        <v>4911.1588938858413</v>
      </c>
      <c r="C10" s="21">
        <v>852.88897107335254</v>
      </c>
      <c r="D10" s="33" t="s">
        <v>71</v>
      </c>
      <c r="E10" s="21">
        <v>8</v>
      </c>
      <c r="F10" s="35">
        <v>10</v>
      </c>
      <c r="G10" s="35">
        <v>7</v>
      </c>
      <c r="H10" s="35">
        <v>9</v>
      </c>
      <c r="I10" s="35">
        <v>7</v>
      </c>
      <c r="J10" s="35">
        <v>9</v>
      </c>
      <c r="K10" s="35">
        <v>8</v>
      </c>
      <c r="L10" s="35">
        <v>9</v>
      </c>
    </row>
    <row r="11" spans="1:12" ht="13" x14ac:dyDescent="0.3">
      <c r="A11" s="32">
        <v>10</v>
      </c>
      <c r="B11" s="21">
        <v>4884.3650498945881</v>
      </c>
      <c r="C11" s="21">
        <v>848.2358587374332</v>
      </c>
      <c r="D11" s="33" t="s">
        <v>42</v>
      </c>
      <c r="E11" s="21">
        <v>0</v>
      </c>
      <c r="F11" s="35">
        <v>11</v>
      </c>
      <c r="G11" s="35">
        <v>11</v>
      </c>
      <c r="H11" s="35">
        <v>10</v>
      </c>
      <c r="I11" s="35">
        <v>10</v>
      </c>
      <c r="J11" s="35">
        <v>10</v>
      </c>
      <c r="K11" s="35">
        <v>10</v>
      </c>
      <c r="L11" s="35">
        <v>10</v>
      </c>
    </row>
    <row r="12" spans="1:12" ht="13" x14ac:dyDescent="0.3">
      <c r="A12" s="32">
        <v>11</v>
      </c>
      <c r="B12" s="21">
        <v>4675.8622181410192</v>
      </c>
      <c r="C12" s="21">
        <v>812.02653025051109</v>
      </c>
      <c r="D12" s="33" t="s">
        <v>14</v>
      </c>
      <c r="E12" s="21">
        <v>0</v>
      </c>
      <c r="F12" s="35">
        <v>1</v>
      </c>
      <c r="G12" s="35">
        <v>3</v>
      </c>
      <c r="H12" s="35">
        <v>12</v>
      </c>
      <c r="I12" s="35">
        <v>12</v>
      </c>
      <c r="J12" s="35">
        <v>12</v>
      </c>
      <c r="K12" s="35">
        <v>11</v>
      </c>
      <c r="L12" s="35">
        <v>11</v>
      </c>
    </row>
    <row r="13" spans="1:12" ht="13" x14ac:dyDescent="0.3">
      <c r="A13" s="32">
        <v>12</v>
      </c>
      <c r="B13" s="21">
        <v>4449.877033759185</v>
      </c>
      <c r="C13" s="21">
        <v>772.78115547243226</v>
      </c>
      <c r="D13" s="33" t="s">
        <v>97</v>
      </c>
      <c r="E13" s="21">
        <v>0</v>
      </c>
      <c r="F13" s="35">
        <v>14</v>
      </c>
      <c r="G13" s="35">
        <v>13</v>
      </c>
      <c r="H13" s="35">
        <v>11</v>
      </c>
      <c r="I13" s="35">
        <v>11</v>
      </c>
      <c r="J13" s="35">
        <v>11</v>
      </c>
      <c r="K13" s="35">
        <v>12</v>
      </c>
      <c r="L13" s="35">
        <v>12</v>
      </c>
    </row>
    <row r="14" spans="1:12" ht="13" x14ac:dyDescent="0.3">
      <c r="A14" s="32">
        <v>13</v>
      </c>
      <c r="B14" s="21">
        <v>3913.3710493478666</v>
      </c>
      <c r="C14" s="21">
        <v>679.60965625889014</v>
      </c>
      <c r="D14" s="33" t="s">
        <v>25</v>
      </c>
      <c r="E14" s="21">
        <v>9</v>
      </c>
      <c r="F14" s="35">
        <v>17</v>
      </c>
      <c r="G14" s="35">
        <v>12</v>
      </c>
      <c r="H14" s="35">
        <v>13</v>
      </c>
      <c r="I14" s="35">
        <v>13</v>
      </c>
      <c r="J14" s="35">
        <v>13</v>
      </c>
      <c r="K14" s="35">
        <v>13</v>
      </c>
      <c r="L14" s="35">
        <v>13</v>
      </c>
    </row>
    <row r="15" spans="1:12" ht="13" x14ac:dyDescent="0.3">
      <c r="A15" s="32">
        <v>14</v>
      </c>
      <c r="B15" s="21">
        <v>3472.8482226016936</v>
      </c>
      <c r="C15" s="21">
        <v>603.1069267492386</v>
      </c>
      <c r="D15" s="33" t="s">
        <v>17</v>
      </c>
      <c r="E15" s="21">
        <v>5</v>
      </c>
      <c r="F15" s="35">
        <v>6</v>
      </c>
      <c r="G15" s="35">
        <v>14</v>
      </c>
      <c r="H15" s="35">
        <v>14</v>
      </c>
      <c r="I15" s="35">
        <v>14</v>
      </c>
      <c r="J15" s="35">
        <v>14</v>
      </c>
      <c r="K15" s="35">
        <v>14</v>
      </c>
      <c r="L15" s="35">
        <v>14</v>
      </c>
    </row>
    <row r="16" spans="1:12" ht="13" x14ac:dyDescent="0.3">
      <c r="A16" s="32">
        <v>15</v>
      </c>
      <c r="B16" s="21">
        <v>3195.026802956213</v>
      </c>
      <c r="C16" s="21">
        <v>554.85949068306593</v>
      </c>
      <c r="D16" s="33" t="s">
        <v>43</v>
      </c>
      <c r="E16" s="21">
        <v>0</v>
      </c>
      <c r="F16" s="35">
        <v>13</v>
      </c>
      <c r="G16" s="35">
        <v>15</v>
      </c>
      <c r="H16" s="35">
        <v>15</v>
      </c>
      <c r="I16" s="35">
        <v>15</v>
      </c>
      <c r="J16" s="35">
        <v>15</v>
      </c>
      <c r="K16" s="35">
        <v>15</v>
      </c>
      <c r="L16" s="35">
        <v>15</v>
      </c>
    </row>
    <row r="17" spans="1:12" ht="13" x14ac:dyDescent="0.3">
      <c r="A17" s="32">
        <v>16</v>
      </c>
      <c r="B17" s="21">
        <v>3017.2520187756231</v>
      </c>
      <c r="C17" s="21">
        <v>523.98650203850525</v>
      </c>
      <c r="D17" s="33" t="s">
        <v>32</v>
      </c>
      <c r="E17" s="21">
        <v>11</v>
      </c>
      <c r="F17" s="35">
        <v>15</v>
      </c>
      <c r="G17" s="35">
        <v>16</v>
      </c>
      <c r="H17" s="35">
        <v>16</v>
      </c>
      <c r="I17" s="35">
        <v>16</v>
      </c>
      <c r="J17" s="35">
        <v>16</v>
      </c>
      <c r="K17" s="35">
        <v>16</v>
      </c>
      <c r="L17" s="35">
        <v>16</v>
      </c>
    </row>
    <row r="18" spans="1:12" ht="13" x14ac:dyDescent="0.3">
      <c r="A18" s="32">
        <v>17</v>
      </c>
      <c r="B18" s="21">
        <v>2968.0189691735386</v>
      </c>
      <c r="C18" s="21">
        <v>515.43651904565183</v>
      </c>
      <c r="D18" s="33" t="s">
        <v>33</v>
      </c>
      <c r="E18" s="21">
        <v>0</v>
      </c>
      <c r="F18" s="35">
        <v>16</v>
      </c>
      <c r="G18" s="35">
        <v>17</v>
      </c>
      <c r="H18" s="35">
        <v>17</v>
      </c>
      <c r="I18" s="35">
        <v>17</v>
      </c>
      <c r="J18" s="35">
        <v>17</v>
      </c>
      <c r="K18" s="35">
        <v>17</v>
      </c>
      <c r="L18" s="35">
        <v>17</v>
      </c>
    </row>
    <row r="19" spans="1:12" ht="13" x14ac:dyDescent="0.3">
      <c r="A19" s="32">
        <v>18</v>
      </c>
      <c r="B19" s="21">
        <v>2288.8878973460046</v>
      </c>
      <c r="C19" s="21">
        <v>397.49625003989149</v>
      </c>
      <c r="D19" s="33" t="s">
        <v>18</v>
      </c>
      <c r="E19" s="21">
        <v>0</v>
      </c>
      <c r="F19" s="35">
        <v>18</v>
      </c>
      <c r="G19" s="35">
        <v>18</v>
      </c>
      <c r="H19" s="35">
        <v>18</v>
      </c>
      <c r="I19" s="35">
        <v>18</v>
      </c>
      <c r="J19" s="35">
        <v>18</v>
      </c>
      <c r="K19" s="35">
        <v>18</v>
      </c>
      <c r="L19" s="35">
        <v>18</v>
      </c>
    </row>
    <row r="20" spans="1:12" ht="13" x14ac:dyDescent="0.3">
      <c r="A20" s="32">
        <v>19</v>
      </c>
      <c r="B20" s="21">
        <v>2284.5224330038045</v>
      </c>
      <c r="C20" s="21">
        <v>396.73812828665075</v>
      </c>
      <c r="D20" s="33" t="s">
        <v>37</v>
      </c>
      <c r="E20" s="21">
        <v>10</v>
      </c>
      <c r="F20" s="35">
        <v>18</v>
      </c>
      <c r="G20" s="35">
        <v>18</v>
      </c>
      <c r="H20" s="35">
        <v>18</v>
      </c>
      <c r="I20" s="35">
        <v>18</v>
      </c>
      <c r="J20" s="35">
        <v>19</v>
      </c>
      <c r="K20" s="35">
        <v>19</v>
      </c>
      <c r="L20" s="35">
        <v>19</v>
      </c>
    </row>
    <row r="21" spans="1:12" ht="13" x14ac:dyDescent="0.3">
      <c r="A21" s="32">
        <v>20</v>
      </c>
      <c r="B21" s="21">
        <v>1805.6066983972237</v>
      </c>
      <c r="C21" s="21">
        <v>313.56795258169416</v>
      </c>
      <c r="D21" s="33" t="s">
        <v>48</v>
      </c>
      <c r="E21" s="21">
        <v>4</v>
      </c>
      <c r="F21" s="35">
        <v>18</v>
      </c>
      <c r="G21" s="35">
        <v>18</v>
      </c>
      <c r="H21" s="35">
        <v>18</v>
      </c>
      <c r="I21" s="35">
        <v>18</v>
      </c>
      <c r="J21" s="35">
        <v>21</v>
      </c>
      <c r="K21" s="35">
        <v>21</v>
      </c>
      <c r="L21" s="35">
        <v>20</v>
      </c>
    </row>
    <row r="22" spans="1:12" ht="13" x14ac:dyDescent="0.3">
      <c r="A22" s="32">
        <v>21</v>
      </c>
      <c r="B22" s="21">
        <v>1381.2053399750907</v>
      </c>
      <c r="C22" s="21">
        <v>239.86493345164365</v>
      </c>
      <c r="D22" s="33" t="s">
        <v>49</v>
      </c>
      <c r="E22" s="21">
        <v>3</v>
      </c>
      <c r="F22" s="35">
        <v>18</v>
      </c>
      <c r="G22" s="35">
        <v>18</v>
      </c>
      <c r="H22" s="35">
        <v>18</v>
      </c>
      <c r="I22" s="35">
        <v>18</v>
      </c>
      <c r="J22" s="35">
        <v>20</v>
      </c>
      <c r="K22" s="35">
        <v>20</v>
      </c>
      <c r="L22" s="35">
        <v>21</v>
      </c>
    </row>
    <row r="23" spans="1:12" ht="13" x14ac:dyDescent="0.3">
      <c r="A23" s="32">
        <v>22</v>
      </c>
      <c r="B23" s="21">
        <v>0</v>
      </c>
      <c r="C23" s="21">
        <v>0</v>
      </c>
      <c r="D23" s="33" t="s">
        <v>98</v>
      </c>
      <c r="E23" s="21">
        <v>7</v>
      </c>
      <c r="F23" s="35">
        <v>18</v>
      </c>
      <c r="G23" s="35">
        <v>18</v>
      </c>
      <c r="H23" s="35">
        <v>18</v>
      </c>
      <c r="I23" s="35">
        <v>18</v>
      </c>
      <c r="J23" s="35">
        <v>22</v>
      </c>
      <c r="K23" s="35">
        <v>22</v>
      </c>
      <c r="L23" s="35">
        <v>22</v>
      </c>
    </row>
  </sheetData>
  <conditionalFormatting sqref="A2:A23 F2:L23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Sheet1</vt:lpstr>
      <vt:lpstr>Joker</vt:lpstr>
      <vt:lpstr>Caussols</vt:lpstr>
      <vt:lpstr>Panat</vt:lpstr>
      <vt:lpstr>Brive</vt:lpstr>
      <vt:lpstr>Morand</vt:lpstr>
      <vt:lpstr>Sederon</vt:lpstr>
      <vt:lpstr>Vosges 1</vt:lpstr>
      <vt:lpstr>TOA</vt:lpstr>
      <vt:lpstr>Tende</vt:lpstr>
      <vt:lpstr>FU-Ménée</vt:lpstr>
      <vt:lpstr>Glandon</vt:lpstr>
      <vt:lpstr>Vosges 2</vt:lpstr>
      <vt:lpstr>Puy de Manse</vt:lpstr>
      <vt:lpstr>Sheet1!Zone_d_impression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Fricke</dc:creator>
  <cp:lastModifiedBy>Andréas Fricke</cp:lastModifiedBy>
  <cp:revision>1</cp:revision>
  <cp:lastPrinted>2017-10-08T12:58:03Z</cp:lastPrinted>
  <dcterms:created xsi:type="dcterms:W3CDTF">2015-06-08T22:29:39Z</dcterms:created>
  <dcterms:modified xsi:type="dcterms:W3CDTF">2018-02-11T16:54:52Z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